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495" yWindow="-240" windowWidth="12030" windowHeight="9090" tabRatio="661" activeTab="3"/>
  </bookViews>
  <sheets>
    <sheet name="AQUISIÇÃ MATERIAL JAZIDA OK" sheetId="39" r:id="rId1"/>
    <sheet name="REFFORÇO DO SUBLEITO OK" sheetId="36" r:id="rId2"/>
    <sheet name="SUB-BASE OK " sheetId="37" r:id="rId3"/>
    <sheet name="BASE  soloxareia OK" sheetId="38" r:id="rId4"/>
  </sheets>
  <definedNames>
    <definedName name="_xlnm.Print_Area" localSheetId="0">'AQUISIÇÃ MATERIAL JAZIDA OK'!$A$1:$U$50</definedName>
    <definedName name="_xlnm.Print_Area" localSheetId="3">'BASE  soloxareia OK'!$A$1:$U$42</definedName>
    <definedName name="_xlnm.Print_Area" localSheetId="1">'REFFORÇO DO SUBLEITO OK'!$A$1:$U$42</definedName>
    <definedName name="_xlnm.Print_Area" localSheetId="2">'SUB-BASE OK '!$A$1:$U$42</definedName>
  </definedNames>
  <calcPr calcId="144525"/>
</workbook>
</file>

<file path=xl/calcChain.xml><?xml version="1.0" encoding="utf-8"?>
<calcChain xmlns="http://schemas.openxmlformats.org/spreadsheetml/2006/main">
  <c r="M35" i="38" l="1"/>
  <c r="M34" i="38"/>
  <c r="U37" i="39" l="1"/>
  <c r="U36" i="39"/>
  <c r="U38" i="39" s="1"/>
  <c r="U31" i="39"/>
  <c r="U26" i="39"/>
  <c r="U21" i="39"/>
  <c r="U14" i="39" s="1"/>
  <c r="U15" i="39" l="1"/>
  <c r="U22" i="39" s="1"/>
  <c r="U23" i="39" s="1"/>
  <c r="U40" i="39" s="1"/>
  <c r="U41" i="39" s="1"/>
  <c r="U42" i="39" s="1"/>
  <c r="U27" i="38"/>
  <c r="U31" i="38" s="1"/>
  <c r="U37" i="38"/>
  <c r="U36" i="38"/>
  <c r="U38" i="38" s="1"/>
  <c r="U26" i="38"/>
  <c r="U21" i="38"/>
  <c r="U14" i="38" s="1"/>
  <c r="U18" i="38"/>
  <c r="U17" i="38"/>
  <c r="U12" i="38"/>
  <c r="U11" i="38"/>
  <c r="U10" i="38"/>
  <c r="U9" i="38"/>
  <c r="U8" i="38"/>
  <c r="U7" i="38"/>
  <c r="U6" i="38"/>
  <c r="U15" i="38" l="1"/>
  <c r="U22" i="38" s="1"/>
  <c r="U23" i="38" s="1"/>
  <c r="U40" i="38" s="1"/>
  <c r="U41" i="38" s="1"/>
  <c r="U42" i="38" s="1"/>
  <c r="U38" i="37"/>
  <c r="U37" i="37"/>
  <c r="U36" i="37"/>
  <c r="U26" i="37"/>
  <c r="U31" i="37" s="1"/>
  <c r="U18" i="37"/>
  <c r="U21" i="37" s="1"/>
  <c r="U14" i="37" s="1"/>
  <c r="U17" i="37"/>
  <c r="U12" i="37"/>
  <c r="U11" i="37"/>
  <c r="U10" i="37"/>
  <c r="U9" i="37"/>
  <c r="U8" i="37"/>
  <c r="U7" i="37"/>
  <c r="U6" i="37"/>
  <c r="U15" i="37" s="1"/>
  <c r="U22" i="37" s="1"/>
  <c r="U23" i="37" s="1"/>
  <c r="U26" i="36"/>
  <c r="U12" i="36"/>
  <c r="U11" i="36"/>
  <c r="U10" i="36"/>
  <c r="U9" i="36"/>
  <c r="U8" i="36"/>
  <c r="U7" i="36"/>
  <c r="U6" i="36"/>
  <c r="U37" i="36"/>
  <c r="U36" i="36"/>
  <c r="U31" i="36"/>
  <c r="U18" i="36"/>
  <c r="U17" i="36"/>
  <c r="U40" i="37" l="1"/>
  <c r="U41" i="37" s="1"/>
  <c r="U42" i="37" s="1"/>
  <c r="U21" i="36"/>
  <c r="U14" i="36" s="1"/>
  <c r="U15" i="36" s="1"/>
  <c r="U22" i="36" s="1"/>
  <c r="U23" i="36" s="1"/>
  <c r="U38" i="36"/>
  <c r="U40" i="36" l="1"/>
  <c r="U41" i="36" s="1"/>
  <c r="U42" i="36" s="1"/>
</calcChain>
</file>

<file path=xl/sharedStrings.xml><?xml version="1.0" encoding="utf-8"?>
<sst xmlns="http://schemas.openxmlformats.org/spreadsheetml/2006/main" count="223" uniqueCount="58">
  <si>
    <t>PLANILHA DE COMPOSIÇÃO DE PREÇO UNITÁRIO</t>
  </si>
  <si>
    <t>Código:</t>
  </si>
  <si>
    <t>Unidade:</t>
  </si>
  <si>
    <t xml:space="preserve">     (A) EQUIPAMENTO</t>
  </si>
  <si>
    <t>QUANT.</t>
  </si>
  <si>
    <t>UTILIZAÇÃO</t>
  </si>
  <si>
    <t>CUSTO OPERACÃO</t>
  </si>
  <si>
    <t>CUSTO HORÁRIO</t>
  </si>
  <si>
    <t>PROD.</t>
  </si>
  <si>
    <t>IMPROD.</t>
  </si>
  <si>
    <t>Adc M.O. - Ferramentas</t>
  </si>
  <si>
    <t>Total (A)</t>
  </si>
  <si>
    <t xml:space="preserve">     (B) MÃO DE OBRA SUPLEMENTAR</t>
  </si>
  <si>
    <t>QUANTIDADE</t>
  </si>
  <si>
    <t>SÁLARIO           / HORA</t>
  </si>
  <si>
    <t>Encarregado de turma</t>
  </si>
  <si>
    <t>Total (B)</t>
  </si>
  <si>
    <t>PRODUÇÃO HORÁRIA/EQUIPE (C) =</t>
  </si>
  <si>
    <t>CUSTO TOTAL DE EXECUÇÃO: (A)+(B)</t>
  </si>
  <si>
    <t>C U S T O   U N I T Á R I O   D E   E X E C U Ç Ã O :   (D)  =  [ (A) + (B) ]  /  (C)</t>
  </si>
  <si>
    <t xml:space="preserve">     (E) MATERIAIS E ATIVIDADES AUXILIARES</t>
  </si>
  <si>
    <t>UNIDADE</t>
  </si>
  <si>
    <t>CONSUMO UNITÁRIO</t>
  </si>
  <si>
    <t>PREÇO UNITÁRIO</t>
  </si>
  <si>
    <t>CUSTO UNITÁRIO</t>
  </si>
  <si>
    <t>m³</t>
  </si>
  <si>
    <t>Total (E)</t>
  </si>
  <si>
    <t xml:space="preserve">     (F) TRANSPORTES</t>
  </si>
  <si>
    <t>D M T   (km)</t>
  </si>
  <si>
    <t>CONS. UNIT.           ( t / un )</t>
  </si>
  <si>
    <t>T/RP</t>
  </si>
  <si>
    <t>PAV</t>
  </si>
  <si>
    <t>TOTAL</t>
  </si>
  <si>
    <t>Total (F)</t>
  </si>
  <si>
    <t xml:space="preserve">     C U S T O   U N I T Á R I O   T O T A L   D E   E X E C U Ç Ã O:   (D) + (E) + (F)</t>
  </si>
  <si>
    <t xml:space="preserve">     B O N I F I C A Ç Ã O: </t>
  </si>
  <si>
    <t>(</t>
  </si>
  <si>
    <t>)</t>
  </si>
  <si>
    <t xml:space="preserve">    P R E Ç O   U N I T Á R I O   T O T A L</t>
  </si>
  <si>
    <t>Servente</t>
  </si>
  <si>
    <t>Serviço: PREÇO COM BASE NA SICRO 2 SINFRA</t>
  </si>
  <si>
    <t>COMP</t>
  </si>
  <si>
    <t>E006 - Motoniveladora - (103 kW)</t>
  </si>
  <si>
    <t>E007 - Trator Agrícola - (74 kW)</t>
  </si>
  <si>
    <t>E013 - Rolo Compactador - pé de carneiro autop. 11,25t vibrat (82 KW)</t>
  </si>
  <si>
    <t>E101 - Grade de Discos - GA 24 x 24</t>
  </si>
  <si>
    <t>E105 - Rolo Compactador - de pneus autoprop. 25 t (98 kW)</t>
  </si>
  <si>
    <t>E404 - Caminhão Basculante - 10 m3 - 15 t (210 kW)</t>
  </si>
  <si>
    <t>E407 - Caminhão Tanque - 10.000 l (210 kW)</t>
  </si>
  <si>
    <t xml:space="preserve">Aquisição de material de jazida </t>
  </si>
  <si>
    <t>Sub-base solo estabilizado granul. s/mistura</t>
  </si>
  <si>
    <t>Refoço do subleito</t>
  </si>
  <si>
    <t>Base solo estabilizado granul. Mistura solo solo-areia na pista</t>
  </si>
  <si>
    <t>Aquisição de areia</t>
  </si>
  <si>
    <t xml:space="preserve">Serviço: </t>
  </si>
  <si>
    <t>AQUISÇÃO DE MATERIAL DE JAZIDA</t>
  </si>
  <si>
    <t>Material de jazida (cascalho)</t>
  </si>
  <si>
    <t>Areia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</si>
</sst>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0"/>
    <numFmt numFmtId="166" formatCode="_(* #,##0.0_);_(* \(#,##0.0\);_(* &quot;-&quot;??_);_(@_)"/>
    <numFmt numFmtId="167" formatCode="0.000"/>
    <numFmt numFmtId="168" formatCode="_(* #,##0.000_);_(* \(#,##0.0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Black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</cellStyleXfs>
  <cellXfs count="139">
    <xf numFmtId="0" fontId="0" fillId="0" borderId="0" xfId="0"/>
    <xf numFmtId="0" fontId="3" fillId="0" borderId="7" xfId="1" applyNumberFormat="1" applyFont="1" applyBorder="1" applyProtection="1"/>
    <xf numFmtId="2" fontId="4" fillId="0" borderId="11" xfId="0" applyNumberFormat="1" applyFont="1" applyBorder="1" applyAlignment="1" applyProtection="1">
      <alignment horizontal="center" vertical="center" wrapText="1"/>
    </xf>
    <xf numFmtId="39" fontId="6" fillId="0" borderId="14" xfId="1" applyNumberFormat="1" applyFont="1" applyBorder="1" applyProtection="1"/>
    <xf numFmtId="39" fontId="4" fillId="0" borderId="12" xfId="1" applyNumberFormat="1" applyFont="1" applyBorder="1" applyProtection="1"/>
    <xf numFmtId="4" fontId="6" fillId="0" borderId="14" xfId="1" applyNumberFormat="1" applyFont="1" applyBorder="1" applyAlignment="1" applyProtection="1">
      <alignment vertical="center" wrapText="1"/>
    </xf>
    <xf numFmtId="4" fontId="6" fillId="0" borderId="15" xfId="1" applyNumberFormat="1" applyFont="1" applyBorder="1" applyAlignment="1" applyProtection="1">
      <alignment vertical="center" wrapText="1"/>
    </xf>
    <xf numFmtId="39" fontId="4" fillId="0" borderId="12" xfId="1" applyNumberFormat="1" applyFont="1" applyBorder="1" applyAlignment="1" applyProtection="1">
      <alignment vertical="center" wrapText="1"/>
    </xf>
    <xf numFmtId="4" fontId="6" fillId="0" borderId="19" xfId="1" applyNumberFormat="1" applyFont="1" applyBorder="1" applyAlignment="1" applyProtection="1">
      <alignment vertical="center" wrapText="1"/>
    </xf>
    <xf numFmtId="164" fontId="4" fillId="0" borderId="12" xfId="1" applyFont="1" applyBorder="1" applyAlignment="1" applyProtection="1">
      <alignment vertical="center" wrapText="1"/>
    </xf>
    <xf numFmtId="39" fontId="4" fillId="0" borderId="12" xfId="1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</xf>
    <xf numFmtId="164" fontId="4" fillId="0" borderId="12" xfId="1" applyFont="1" applyBorder="1" applyAlignment="1" applyProtection="1">
      <alignment horizontal="right" vertical="center" wrapText="1"/>
    </xf>
    <xf numFmtId="17" fontId="2" fillId="0" borderId="3" xfId="0" applyNumberFormat="1" applyFont="1" applyBorder="1" applyAlignment="1" applyProtection="1">
      <alignment vertical="center"/>
    </xf>
    <xf numFmtId="39" fontId="6" fillId="0" borderId="14" xfId="4" applyNumberFormat="1" applyFont="1" applyBorder="1" applyProtection="1"/>
    <xf numFmtId="164" fontId="6" fillId="0" borderId="14" xfId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164" fontId="6" fillId="0" borderId="13" xfId="1" applyFont="1" applyBorder="1" applyAlignment="1" applyProtection="1">
      <alignment vertical="center" wrapText="1"/>
    </xf>
    <xf numFmtId="164" fontId="6" fillId="0" borderId="15" xfId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164" fontId="6" fillId="0" borderId="13" xfId="1" applyFont="1" applyBorder="1" applyAlignment="1" applyProtection="1">
      <alignment vertical="center" wrapText="1"/>
    </xf>
    <xf numFmtId="164" fontId="6" fillId="0" borderId="14" xfId="1" applyFont="1" applyBorder="1" applyAlignment="1" applyProtection="1">
      <alignment vertical="center" wrapText="1"/>
    </xf>
    <xf numFmtId="164" fontId="6" fillId="0" borderId="15" xfId="1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4" fillId="0" borderId="12" xfId="0" applyFont="1" applyBorder="1" applyAlignment="1" applyProtection="1">
      <alignment vertical="center"/>
    </xf>
    <xf numFmtId="10" fontId="4" fillId="0" borderId="5" xfId="2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/>
    <xf numFmtId="0" fontId="6" fillId="0" borderId="15" xfId="0" applyFont="1" applyBorder="1" applyAlignment="1" applyProtection="1"/>
    <xf numFmtId="166" fontId="6" fillId="0" borderId="15" xfId="1" applyNumberFormat="1" applyFont="1" applyBorder="1" applyAlignment="1" applyProtection="1"/>
    <xf numFmtId="0" fontId="6" fillId="0" borderId="15" xfId="0" applyFont="1" applyBorder="1" applyAlignment="1" applyProtection="1">
      <alignment horizontal="center"/>
    </xf>
    <xf numFmtId="164" fontId="6" fillId="0" borderId="15" xfId="1" applyFont="1" applyBorder="1" applyAlignment="1" applyProtection="1">
      <alignment horizontal="center"/>
    </xf>
    <xf numFmtId="0" fontId="6" fillId="0" borderId="14" xfId="0" applyFont="1" applyBorder="1" applyAlignment="1" applyProtection="1"/>
    <xf numFmtId="166" fontId="6" fillId="0" borderId="14" xfId="1" applyNumberFormat="1" applyFont="1" applyBorder="1" applyAlignment="1" applyProtection="1"/>
    <xf numFmtId="0" fontId="6" fillId="0" borderId="14" xfId="0" applyFont="1" applyBorder="1" applyAlignment="1" applyProtection="1">
      <alignment horizontal="center"/>
    </xf>
    <xf numFmtId="164" fontId="6" fillId="0" borderId="14" xfId="1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 wrapText="1"/>
    </xf>
    <xf numFmtId="166" fontId="6" fillId="0" borderId="14" xfId="1" applyNumberFormat="1" applyFont="1" applyBorder="1" applyAlignment="1" applyProtection="1">
      <alignment vertical="center"/>
    </xf>
    <xf numFmtId="168" fontId="6" fillId="0" borderId="14" xfId="1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164" fontId="6" fillId="0" borderId="14" xfId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wrapText="1"/>
    </xf>
    <xf numFmtId="167" fontId="6" fillId="0" borderId="22" xfId="0" applyNumberFormat="1" applyFont="1" applyBorder="1" applyAlignment="1" applyProtection="1">
      <alignment horizontal="center" vertical="center" wrapText="1"/>
    </xf>
    <xf numFmtId="167" fontId="6" fillId="0" borderId="24" xfId="0" applyNumberFormat="1" applyFont="1" applyBorder="1" applyAlignment="1" applyProtection="1">
      <alignment horizontal="center" vertical="center" wrapText="1"/>
    </xf>
    <xf numFmtId="166" fontId="6" fillId="0" borderId="13" xfId="1" applyNumberFormat="1" applyFont="1" applyBorder="1" applyAlignment="1" applyProtection="1">
      <alignment vertical="center"/>
    </xf>
    <xf numFmtId="168" fontId="6" fillId="0" borderId="13" xfId="1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64" fontId="6" fillId="0" borderId="13" xfId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 wrapText="1"/>
    </xf>
    <xf numFmtId="164" fontId="6" fillId="0" borderId="16" xfId="1" applyFont="1" applyBorder="1" applyAlignment="1" applyProtection="1"/>
    <xf numFmtId="164" fontId="6" fillId="0" borderId="17" xfId="1" applyFont="1" applyBorder="1" applyAlignment="1" applyProtection="1"/>
    <xf numFmtId="164" fontId="6" fillId="0" borderId="18" xfId="1" applyFont="1" applyBorder="1" applyAlignment="1" applyProtection="1"/>
    <xf numFmtId="4" fontId="6" fillId="0" borderId="16" xfId="0" applyNumberFormat="1" applyFont="1" applyBorder="1" applyAlignment="1" applyProtection="1">
      <alignment horizontal="center"/>
    </xf>
    <xf numFmtId="4" fontId="6" fillId="0" borderId="18" xfId="0" applyNumberFormat="1" applyFont="1" applyBorder="1" applyAlignment="1" applyProtection="1">
      <alignment horizontal="center"/>
    </xf>
    <xf numFmtId="165" fontId="6" fillId="0" borderId="16" xfId="0" applyNumberFormat="1" applyFont="1" applyBorder="1" applyAlignment="1" applyProtection="1">
      <alignment horizontal="center" vertical="center" wrapText="1"/>
    </xf>
    <xf numFmtId="165" fontId="6" fillId="0" borderId="17" xfId="0" applyNumberFormat="1" applyFont="1" applyBorder="1" applyAlignment="1" applyProtection="1">
      <alignment horizontal="center" vertical="center" wrapText="1"/>
    </xf>
    <xf numFmtId="165" fontId="6" fillId="0" borderId="18" xfId="0" applyNumberFormat="1" applyFont="1" applyBorder="1" applyAlignment="1" applyProtection="1">
      <alignment horizontal="center" vertical="center" wrapText="1"/>
    </xf>
    <xf numFmtId="4" fontId="6" fillId="0" borderId="16" xfId="1" applyNumberFormat="1" applyFont="1" applyBorder="1" applyAlignment="1" applyProtection="1">
      <alignment horizontal="center" vertical="center" wrapText="1"/>
    </xf>
    <xf numFmtId="4" fontId="6" fillId="0" borderId="17" xfId="1" applyNumberFormat="1" applyFont="1" applyBorder="1" applyAlignment="1" applyProtection="1">
      <alignment horizontal="center" vertical="center" wrapText="1"/>
    </xf>
    <xf numFmtId="4" fontId="6" fillId="0" borderId="18" xfId="1" applyNumberFormat="1" applyFont="1" applyBorder="1" applyAlignment="1" applyProtection="1">
      <alignment horizontal="center" vertical="center" wrapText="1"/>
    </xf>
    <xf numFmtId="164" fontId="6" fillId="0" borderId="15" xfId="1" applyFont="1" applyBorder="1" applyAlignment="1" applyProtection="1"/>
    <xf numFmtId="4" fontId="6" fillId="0" borderId="15" xfId="0" applyNumberFormat="1" applyFont="1" applyBorder="1" applyAlignment="1" applyProtection="1">
      <alignment horizontal="center"/>
    </xf>
    <xf numFmtId="165" fontId="6" fillId="0" borderId="15" xfId="0" applyNumberFormat="1" applyFont="1" applyBorder="1" applyAlignment="1" applyProtection="1">
      <alignment horizontal="center" vertical="center" wrapText="1"/>
    </xf>
    <xf numFmtId="4" fontId="6" fillId="0" borderId="15" xfId="1" applyNumberFormat="1" applyFont="1" applyBorder="1" applyAlignment="1" applyProtection="1">
      <alignment horizontal="center" vertical="center" wrapText="1"/>
    </xf>
    <xf numFmtId="164" fontId="6" fillId="0" borderId="16" xfId="3" applyFont="1" applyBorder="1" applyAlignment="1" applyProtection="1"/>
    <xf numFmtId="164" fontId="6" fillId="0" borderId="17" xfId="3" applyFont="1" applyBorder="1" applyAlignment="1" applyProtection="1"/>
    <xf numFmtId="164" fontId="6" fillId="0" borderId="18" xfId="3" applyFont="1" applyBorder="1" applyAlignment="1" applyProtection="1"/>
    <xf numFmtId="4" fontId="6" fillId="0" borderId="16" xfId="3" applyNumberFormat="1" applyFont="1" applyBorder="1" applyAlignment="1" applyProtection="1">
      <alignment horizontal="center" vertical="center" wrapText="1"/>
    </xf>
    <xf numFmtId="4" fontId="6" fillId="0" borderId="17" xfId="3" applyNumberFormat="1" applyFont="1" applyBorder="1" applyAlignment="1" applyProtection="1">
      <alignment horizontal="center" vertical="center" wrapText="1"/>
    </xf>
    <xf numFmtId="4" fontId="6" fillId="0" borderId="18" xfId="3" applyNumberFormat="1" applyFont="1" applyBorder="1" applyAlignment="1" applyProtection="1">
      <alignment horizontal="center" vertical="center" wrapText="1"/>
    </xf>
    <xf numFmtId="164" fontId="6" fillId="0" borderId="14" xfId="1" applyFont="1" applyBorder="1" applyAlignment="1" applyProtection="1"/>
    <xf numFmtId="4" fontId="6" fillId="0" borderId="14" xfId="0" applyNumberFormat="1" applyFont="1" applyBorder="1" applyAlignment="1" applyProtection="1">
      <alignment horizontal="center"/>
    </xf>
    <xf numFmtId="165" fontId="6" fillId="0" borderId="13" xfId="0" applyNumberFormat="1" applyFont="1" applyBorder="1" applyAlignment="1" applyProtection="1">
      <alignment horizontal="center" vertical="center" wrapText="1"/>
    </xf>
    <xf numFmtId="4" fontId="6" fillId="0" borderId="13" xfId="1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/>
    </xf>
    <xf numFmtId="164" fontId="6" fillId="0" borderId="15" xfId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2" fontId="5" fillId="0" borderId="3" xfId="1" applyNumberFormat="1" applyFont="1" applyBorder="1" applyAlignment="1" applyProtection="1">
      <alignment horizontal="center" vertical="center"/>
    </xf>
    <xf numFmtId="2" fontId="5" fillId="0" borderId="12" xfId="1" applyNumberFormat="1" applyFont="1" applyBorder="1" applyAlignment="1" applyProtection="1">
      <alignment horizontal="center" vertical="center"/>
    </xf>
    <xf numFmtId="164" fontId="5" fillId="0" borderId="12" xfId="1" applyFont="1" applyBorder="1" applyAlignment="1" applyProtection="1">
      <alignment horizontal="center"/>
    </xf>
    <xf numFmtId="164" fontId="6" fillId="0" borderId="14" xfId="1" applyFont="1" applyBorder="1" applyAlignment="1" applyProtection="1">
      <alignment vertical="center" wrapText="1"/>
    </xf>
    <xf numFmtId="165" fontId="6" fillId="0" borderId="14" xfId="0" applyNumberFormat="1" applyFont="1" applyBorder="1" applyAlignment="1" applyProtection="1">
      <alignment horizontal="center" vertical="center" wrapText="1"/>
    </xf>
    <xf numFmtId="4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13" xfId="1" applyFont="1" applyBorder="1" applyAlignment="1" applyProtection="1">
      <alignment vertical="center" wrapText="1"/>
    </xf>
    <xf numFmtId="164" fontId="6" fillId="0" borderId="15" xfId="1" applyFont="1" applyBorder="1" applyAlignment="1" applyProtection="1">
      <alignment horizontal="left"/>
    </xf>
    <xf numFmtId="165" fontId="6" fillId="0" borderId="15" xfId="0" applyNumberFormat="1" applyFont="1" applyFill="1" applyBorder="1" applyAlignment="1" applyProtection="1">
      <alignment horizontal="center"/>
    </xf>
    <xf numFmtId="4" fontId="6" fillId="0" borderId="15" xfId="0" applyNumberFormat="1" applyFont="1" applyFill="1" applyBorder="1" applyAlignment="1" applyProtection="1">
      <alignment horizontal="center"/>
    </xf>
    <xf numFmtId="39" fontId="6" fillId="0" borderId="15" xfId="1" applyNumberFormat="1" applyFont="1" applyBorder="1" applyAlignment="1" applyProtection="1"/>
    <xf numFmtId="164" fontId="6" fillId="0" borderId="14" xfId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39" fontId="6" fillId="0" borderId="14" xfId="1" applyNumberFormat="1" applyFont="1" applyBorder="1" applyAlignment="1" applyProtection="1"/>
    <xf numFmtId="164" fontId="6" fillId="0" borderId="16" xfId="1" applyFont="1" applyBorder="1" applyAlignment="1" applyProtection="1">
      <alignment wrapText="1"/>
    </xf>
    <xf numFmtId="164" fontId="6" fillId="0" borderId="17" xfId="1" applyFont="1" applyBorder="1" applyAlignment="1" applyProtection="1">
      <alignment wrapText="1"/>
    </xf>
    <xf numFmtId="164" fontId="6" fillId="0" borderId="18" xfId="1" applyFont="1" applyBorder="1" applyAlignment="1" applyProtection="1">
      <alignment wrapText="1"/>
    </xf>
    <xf numFmtId="164" fontId="6" fillId="0" borderId="16" xfId="1" applyFont="1" applyBorder="1" applyAlignment="1" applyProtection="1">
      <alignment horizontal="left"/>
    </xf>
    <xf numFmtId="164" fontId="6" fillId="0" borderId="17" xfId="1" applyFont="1" applyBorder="1" applyAlignment="1" applyProtection="1">
      <alignment horizontal="left"/>
    </xf>
    <xf numFmtId="164" fontId="6" fillId="0" borderId="18" xfId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39" fontId="6" fillId="0" borderId="16" xfId="1" applyNumberFormat="1" applyFont="1" applyBorder="1" applyAlignment="1" applyProtection="1"/>
    <xf numFmtId="39" fontId="6" fillId="0" borderId="18" xfId="1" applyNumberFormat="1" applyFont="1" applyBorder="1" applyAlignment="1" applyProtection="1"/>
    <xf numFmtId="39" fontId="6" fillId="0" borderId="13" xfId="1" applyNumberFormat="1" applyFont="1" applyFill="1" applyBorder="1" applyAlignment="1" applyProtection="1"/>
    <xf numFmtId="164" fontId="6" fillId="0" borderId="16" xfId="4" applyFont="1" applyBorder="1" applyAlignment="1" applyProtection="1">
      <alignment horizontal="left" wrapText="1"/>
    </xf>
    <xf numFmtId="164" fontId="6" fillId="0" borderId="17" xfId="4" applyBorder="1" applyAlignment="1" applyProtection="1">
      <alignment horizontal="left" wrapText="1"/>
    </xf>
    <xf numFmtId="164" fontId="6" fillId="0" borderId="18" xfId="4" applyBorder="1" applyAlignment="1" applyProtection="1">
      <alignment horizontal="left" wrapText="1"/>
    </xf>
    <xf numFmtId="4" fontId="0" fillId="0" borderId="13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4" xfId="1" applyNumberFormat="1" applyFont="1" applyBorder="1" applyAlignment="1" applyProtection="1"/>
    <xf numFmtId="0" fontId="3" fillId="0" borderId="5" xfId="1" applyNumberFormat="1" applyFont="1" applyBorder="1" applyAlignment="1" applyProtection="1"/>
    <xf numFmtId="0" fontId="3" fillId="0" borderId="6" xfId="1" applyNumberFormat="1" applyFont="1" applyBorder="1" applyAlignment="1" applyProtection="1"/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8" xfId="1" applyNumberFormat="1" applyFont="1" applyBorder="1" applyAlignment="1" applyProtection="1">
      <alignment horizontal="left" vertical="center" wrapText="1"/>
    </xf>
    <xf numFmtId="0" fontId="5" fillId="0" borderId="9" xfId="1" applyNumberFormat="1" applyFont="1" applyBorder="1" applyAlignment="1" applyProtection="1">
      <alignment horizontal="left" vertical="center" wrapText="1"/>
    </xf>
    <xf numFmtId="0" fontId="5" fillId="0" borderId="10" xfId="1" applyNumberFormat="1" applyFont="1" applyBorder="1" applyAlignment="1" applyProtection="1">
      <alignment horizontal="left" vertical="center" wrapText="1"/>
    </xf>
  </cellXfs>
  <cellStyles count="8">
    <cellStyle name="Excel Built-in Normal" xfId="7"/>
    <cellStyle name="Normal" xfId="0" builtinId="0"/>
    <cellStyle name="Porcentagem" xfId="2" builtinId="5"/>
    <cellStyle name="Porcentagem 7" xfId="5"/>
    <cellStyle name="Separador de milhares 2" xfId="6"/>
    <cellStyle name="Separador de milhares 6 2" xfId="4"/>
    <cellStyle name="Separador de milhares 7" xfId="3"/>
    <cellStyle name="Vírgula" xfId="1" builtinId="3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workbookViewId="0">
      <selection activeCell="W34" sqref="W34"/>
    </sheetView>
  </sheetViews>
  <sheetFormatPr defaultRowHeight="15.75" x14ac:dyDescent="0.25"/>
  <cols>
    <col min="1" max="11" width="3.625" customWidth="1"/>
    <col min="12" max="12" width="6" customWidth="1"/>
    <col min="13" max="20" width="3.625" customWidth="1"/>
    <col min="21" max="21" width="11.125" customWidth="1"/>
  </cols>
  <sheetData>
    <row r="1" spans="1:21" ht="19.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">
        <v>42309</v>
      </c>
    </row>
    <row r="2" spans="1:21" x14ac:dyDescent="0.25">
      <c r="A2" s="130" t="s">
        <v>1</v>
      </c>
      <c r="B2" s="131"/>
      <c r="C2" s="131"/>
      <c r="D2" s="131"/>
      <c r="E2" s="132"/>
      <c r="F2" s="130" t="s">
        <v>54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  <c r="U2" s="1" t="s">
        <v>2</v>
      </c>
    </row>
    <row r="3" spans="1:21" x14ac:dyDescent="0.25">
      <c r="A3" s="133" t="s">
        <v>41</v>
      </c>
      <c r="B3" s="134"/>
      <c r="C3" s="134"/>
      <c r="D3" s="134"/>
      <c r="E3" s="135"/>
      <c r="F3" s="136" t="s">
        <v>55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2" t="s">
        <v>25</v>
      </c>
    </row>
    <row r="4" spans="1:2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0" t="s">
        <v>4</v>
      </c>
      <c r="L4" s="60"/>
      <c r="M4" s="60" t="s">
        <v>5</v>
      </c>
      <c r="N4" s="60"/>
      <c r="O4" s="60"/>
      <c r="P4" s="60"/>
      <c r="Q4" s="60" t="s">
        <v>6</v>
      </c>
      <c r="R4" s="60"/>
      <c r="S4" s="60"/>
      <c r="T4" s="60"/>
      <c r="U4" s="60" t="s">
        <v>7</v>
      </c>
    </row>
    <row r="5" spans="1:2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0"/>
      <c r="L5" s="60"/>
      <c r="M5" s="60" t="s">
        <v>8</v>
      </c>
      <c r="N5" s="60"/>
      <c r="O5" s="60" t="s">
        <v>9</v>
      </c>
      <c r="P5" s="60"/>
      <c r="Q5" s="60" t="s">
        <v>8</v>
      </c>
      <c r="R5" s="60"/>
      <c r="S5" s="60" t="s">
        <v>9</v>
      </c>
      <c r="T5" s="60"/>
      <c r="U5" s="60"/>
    </row>
    <row r="6" spans="1:21" ht="15.75" customHeight="1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6"/>
      <c r="K6" s="127"/>
      <c r="L6" s="127"/>
      <c r="M6" s="127"/>
      <c r="N6" s="127"/>
      <c r="O6" s="127"/>
      <c r="P6" s="127"/>
      <c r="Q6" s="123"/>
      <c r="R6" s="123"/>
      <c r="S6" s="123"/>
      <c r="T6" s="123"/>
      <c r="U6" s="16"/>
    </row>
    <row r="7" spans="1:2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8"/>
      <c r="K7" s="119"/>
      <c r="L7" s="120"/>
      <c r="M7" s="119"/>
      <c r="N7" s="120"/>
      <c r="O7" s="119"/>
      <c r="P7" s="120"/>
      <c r="Q7" s="121"/>
      <c r="R7" s="122"/>
      <c r="S7" s="121"/>
      <c r="T7" s="122"/>
      <c r="U7" s="16"/>
    </row>
    <row r="8" spans="1:21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8"/>
      <c r="K8" s="119"/>
      <c r="L8" s="120"/>
      <c r="M8" s="119"/>
      <c r="N8" s="120"/>
      <c r="O8" s="119"/>
      <c r="P8" s="120"/>
      <c r="Q8" s="121"/>
      <c r="R8" s="122"/>
      <c r="S8" s="121"/>
      <c r="T8" s="122"/>
      <c r="U8" s="16"/>
    </row>
    <row r="9" spans="1:21" x14ac:dyDescent="0.25">
      <c r="A9" s="116"/>
      <c r="B9" s="117"/>
      <c r="C9" s="117"/>
      <c r="D9" s="117"/>
      <c r="E9" s="117"/>
      <c r="F9" s="117"/>
      <c r="G9" s="117"/>
      <c r="H9" s="117"/>
      <c r="I9" s="117"/>
      <c r="J9" s="118"/>
      <c r="K9" s="119"/>
      <c r="L9" s="120"/>
      <c r="M9" s="119"/>
      <c r="N9" s="120"/>
      <c r="O9" s="119"/>
      <c r="P9" s="120"/>
      <c r="Q9" s="121"/>
      <c r="R9" s="122"/>
      <c r="S9" s="121"/>
      <c r="T9" s="122"/>
      <c r="U9" s="16"/>
    </row>
    <row r="10" spans="1:21" ht="25.5" customHeight="1" x14ac:dyDescent="0.25">
      <c r="A10" s="113"/>
      <c r="B10" s="114"/>
      <c r="C10" s="114"/>
      <c r="D10" s="114"/>
      <c r="E10" s="114"/>
      <c r="F10" s="114"/>
      <c r="G10" s="114"/>
      <c r="H10" s="114"/>
      <c r="I10" s="114"/>
      <c r="J10" s="115"/>
      <c r="K10" s="111"/>
      <c r="L10" s="111"/>
      <c r="M10" s="111"/>
      <c r="N10" s="111"/>
      <c r="O10" s="111"/>
      <c r="P10" s="111"/>
      <c r="Q10" s="112"/>
      <c r="R10" s="112"/>
      <c r="S10" s="112"/>
      <c r="T10" s="112"/>
      <c r="U10" s="16"/>
    </row>
    <row r="11" spans="1:2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111"/>
      <c r="L11" s="111"/>
      <c r="M11" s="111"/>
      <c r="N11" s="111"/>
      <c r="O11" s="111"/>
      <c r="P11" s="111"/>
      <c r="Q11" s="112"/>
      <c r="R11" s="112"/>
      <c r="S11" s="112"/>
      <c r="T11" s="112"/>
      <c r="U11" s="16"/>
    </row>
    <row r="12" spans="1:2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111"/>
      <c r="L12" s="111"/>
      <c r="M12" s="111"/>
      <c r="N12" s="111"/>
      <c r="O12" s="111"/>
      <c r="P12" s="111"/>
      <c r="Q12" s="112"/>
      <c r="R12" s="112"/>
      <c r="S12" s="112"/>
      <c r="T12" s="112"/>
      <c r="U12" s="16"/>
    </row>
    <row r="13" spans="1:2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11"/>
      <c r="M13" s="111"/>
      <c r="N13" s="111"/>
      <c r="O13" s="111"/>
      <c r="P13" s="111"/>
      <c r="Q13" s="112"/>
      <c r="R13" s="112"/>
      <c r="S13" s="112"/>
      <c r="T13" s="112"/>
      <c r="U13" s="3"/>
    </row>
    <row r="14" spans="1:21" x14ac:dyDescent="0.25">
      <c r="A14" s="106" t="s">
        <v>10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L14" s="107"/>
      <c r="M14" s="108"/>
      <c r="N14" s="108"/>
      <c r="O14" s="108"/>
      <c r="P14" s="108"/>
      <c r="Q14" s="109"/>
      <c r="R14" s="109"/>
      <c r="S14" s="109"/>
      <c r="T14" s="109"/>
      <c r="U14" s="3">
        <f>TRUNC(K14*U21,2)</f>
        <v>0</v>
      </c>
    </row>
    <row r="15" spans="1:2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 t="s">
        <v>11</v>
      </c>
      <c r="S15" s="40"/>
      <c r="T15" s="40"/>
      <c r="U15" s="4">
        <f>SUM(U6:U14)</f>
        <v>0</v>
      </c>
    </row>
    <row r="16" spans="1:21" ht="24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0" t="s">
        <v>13</v>
      </c>
      <c r="P16" s="60"/>
      <c r="Q16" s="60"/>
      <c r="R16" s="60" t="s">
        <v>14</v>
      </c>
      <c r="S16" s="60"/>
      <c r="T16" s="60"/>
      <c r="U16" s="21" t="s">
        <v>7</v>
      </c>
    </row>
    <row r="17" spans="1:2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3"/>
      <c r="P17" s="93"/>
      <c r="Q17" s="93"/>
      <c r="R17" s="94"/>
      <c r="S17" s="94"/>
      <c r="T17" s="94"/>
      <c r="U17" s="5"/>
    </row>
    <row r="18" spans="1:21" ht="15.7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03"/>
      <c r="Q18" s="103"/>
      <c r="R18" s="104"/>
      <c r="S18" s="104"/>
      <c r="T18" s="104"/>
      <c r="U18" s="5"/>
    </row>
    <row r="19" spans="1:2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3"/>
      <c r="Q19" s="103"/>
      <c r="R19" s="104"/>
      <c r="S19" s="104"/>
      <c r="T19" s="104"/>
      <c r="U19" s="5"/>
    </row>
    <row r="20" spans="1:2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83"/>
      <c r="Q20" s="83"/>
      <c r="R20" s="84"/>
      <c r="S20" s="84"/>
      <c r="T20" s="84"/>
      <c r="U20" s="6"/>
    </row>
    <row r="21" spans="1:2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 t="s">
        <v>16</v>
      </c>
      <c r="S21" s="40"/>
      <c r="T21" s="40"/>
      <c r="U21" s="7">
        <f>SUM(U17:U20)</f>
        <v>0</v>
      </c>
    </row>
    <row r="22" spans="1:21" x14ac:dyDescent="0.25">
      <c r="A22" s="97" t="s">
        <v>17</v>
      </c>
      <c r="B22" s="97"/>
      <c r="C22" s="97"/>
      <c r="D22" s="97"/>
      <c r="E22" s="97"/>
      <c r="F22" s="97"/>
      <c r="G22" s="97"/>
      <c r="H22" s="97"/>
      <c r="I22" s="98"/>
      <c r="J22" s="99">
        <v>168</v>
      </c>
      <c r="K22" s="100"/>
      <c r="L22" s="100"/>
      <c r="M22" s="101" t="s">
        <v>18</v>
      </c>
      <c r="N22" s="101"/>
      <c r="O22" s="101"/>
      <c r="P22" s="101"/>
      <c r="Q22" s="101"/>
      <c r="R22" s="101"/>
      <c r="S22" s="101"/>
      <c r="T22" s="101"/>
      <c r="U22" s="7">
        <f>SUM(U15,U21)</f>
        <v>0</v>
      </c>
    </row>
    <row r="23" spans="1:21" x14ac:dyDescent="0.25">
      <c r="A23" s="95"/>
      <c r="B23" s="95"/>
      <c r="C23" s="95"/>
      <c r="D23" s="61" t="s">
        <v>19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">
        <f>U22/J22</f>
        <v>0</v>
      </c>
    </row>
    <row r="24" spans="1:21" ht="24" x14ac:dyDescent="0.25">
      <c r="A24" s="69" t="s">
        <v>20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0" t="s">
        <v>21</v>
      </c>
      <c r="N24" s="60"/>
      <c r="O24" s="60" t="s">
        <v>22</v>
      </c>
      <c r="P24" s="60"/>
      <c r="Q24" s="60"/>
      <c r="R24" s="60" t="s">
        <v>23</v>
      </c>
      <c r="S24" s="60"/>
      <c r="T24" s="60"/>
      <c r="U24" s="21" t="s">
        <v>24</v>
      </c>
    </row>
    <row r="25" spans="1:2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2"/>
      <c r="O25" s="93"/>
      <c r="P25" s="93"/>
      <c r="Q25" s="93"/>
      <c r="R25" s="94"/>
      <c r="S25" s="94"/>
      <c r="T25" s="94"/>
      <c r="U25" s="5"/>
    </row>
    <row r="26" spans="1:21" x14ac:dyDescent="0.25">
      <c r="A26" s="70" t="s">
        <v>49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3" t="s">
        <v>25</v>
      </c>
      <c r="N26" s="74"/>
      <c r="O26" s="75">
        <v>1.1499999999999999</v>
      </c>
      <c r="P26" s="76"/>
      <c r="Q26" s="77"/>
      <c r="R26" s="78">
        <v>8.6999999999999993</v>
      </c>
      <c r="S26" s="79"/>
      <c r="T26" s="80"/>
      <c r="U26" s="5">
        <f>O26*R26</f>
        <v>10.004999999999999</v>
      </c>
    </row>
    <row r="27" spans="1:21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3"/>
      <c r="N27" s="74"/>
      <c r="O27" s="75"/>
      <c r="P27" s="76"/>
      <c r="Q27" s="77"/>
      <c r="R27" s="78"/>
      <c r="S27" s="79"/>
      <c r="T27" s="80"/>
      <c r="U27" s="5"/>
    </row>
    <row r="28" spans="1:2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7"/>
      <c r="M28" s="73"/>
      <c r="N28" s="74"/>
      <c r="O28" s="75"/>
      <c r="P28" s="76"/>
      <c r="Q28" s="77"/>
      <c r="R28" s="88"/>
      <c r="S28" s="89"/>
      <c r="T28" s="90"/>
      <c r="U28" s="5"/>
    </row>
    <row r="29" spans="1:2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3"/>
      <c r="N29" s="74"/>
      <c r="O29" s="75"/>
      <c r="P29" s="76"/>
      <c r="Q29" s="77"/>
      <c r="R29" s="78"/>
      <c r="S29" s="79"/>
      <c r="T29" s="80"/>
      <c r="U29" s="5"/>
    </row>
    <row r="30" spans="1:2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82"/>
      <c r="O30" s="83"/>
      <c r="P30" s="83"/>
      <c r="Q30" s="83"/>
      <c r="R30" s="84"/>
      <c r="S30" s="84"/>
      <c r="T30" s="84"/>
      <c r="U30" s="8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 t="s">
        <v>26</v>
      </c>
      <c r="S31" s="40"/>
      <c r="T31" s="40"/>
      <c r="U31" s="7">
        <f>SUM(U25:U30)</f>
        <v>10.004999999999999</v>
      </c>
    </row>
    <row r="32" spans="1:21" x14ac:dyDescent="0.25">
      <c r="A32" s="69" t="s">
        <v>27</v>
      </c>
      <c r="B32" s="69"/>
      <c r="C32" s="69"/>
      <c r="D32" s="69"/>
      <c r="E32" s="69"/>
      <c r="F32" s="69"/>
      <c r="G32" s="69"/>
      <c r="H32" s="69"/>
      <c r="I32" s="61" t="s">
        <v>28</v>
      </c>
      <c r="J32" s="61"/>
      <c r="K32" s="61"/>
      <c r="L32" s="61"/>
      <c r="M32" s="61"/>
      <c r="N32" s="61"/>
      <c r="O32" s="60" t="s">
        <v>29</v>
      </c>
      <c r="P32" s="60"/>
      <c r="Q32" s="60"/>
      <c r="R32" s="60" t="s">
        <v>23</v>
      </c>
      <c r="S32" s="60"/>
      <c r="T32" s="60"/>
      <c r="U32" s="60" t="s">
        <v>24</v>
      </c>
    </row>
    <row r="33" spans="1:21" x14ac:dyDescent="0.25">
      <c r="A33" s="69"/>
      <c r="B33" s="69"/>
      <c r="C33" s="69"/>
      <c r="D33" s="69"/>
      <c r="E33" s="69"/>
      <c r="F33" s="69"/>
      <c r="G33" s="69"/>
      <c r="H33" s="69"/>
      <c r="I33" s="61" t="s">
        <v>30</v>
      </c>
      <c r="J33" s="61"/>
      <c r="K33" s="61" t="s">
        <v>31</v>
      </c>
      <c r="L33" s="61"/>
      <c r="M33" s="61" t="s">
        <v>32</v>
      </c>
      <c r="N33" s="61"/>
      <c r="O33" s="60"/>
      <c r="P33" s="60"/>
      <c r="Q33" s="60"/>
      <c r="R33" s="60"/>
      <c r="S33" s="60"/>
      <c r="T33" s="60"/>
      <c r="U33" s="60"/>
    </row>
    <row r="34" spans="1:21" ht="26.25" customHeight="1" x14ac:dyDescent="0.25">
      <c r="A34" s="62"/>
      <c r="B34" s="62"/>
      <c r="C34" s="62"/>
      <c r="D34" s="62"/>
      <c r="E34" s="62"/>
      <c r="F34" s="62"/>
      <c r="G34" s="62"/>
      <c r="H34" s="62"/>
      <c r="I34" s="63"/>
      <c r="J34" s="64"/>
      <c r="K34" s="65"/>
      <c r="L34" s="65"/>
      <c r="M34" s="66"/>
      <c r="N34" s="66"/>
      <c r="O34" s="67"/>
      <c r="P34" s="67"/>
      <c r="Q34" s="67"/>
      <c r="R34" s="68"/>
      <c r="S34" s="68"/>
      <c r="T34" s="68"/>
      <c r="U34" s="22"/>
    </row>
    <row r="35" spans="1:21" ht="33" customHeight="1" x14ac:dyDescent="0.25">
      <c r="A35" s="53"/>
      <c r="B35" s="54"/>
      <c r="C35" s="54"/>
      <c r="D35" s="54"/>
      <c r="E35" s="54"/>
      <c r="F35" s="54"/>
      <c r="G35" s="54"/>
      <c r="H35" s="55"/>
      <c r="I35" s="56"/>
      <c r="J35" s="56"/>
      <c r="K35" s="57"/>
      <c r="L35" s="57"/>
      <c r="M35" s="57"/>
      <c r="N35" s="57"/>
      <c r="O35" s="58"/>
      <c r="P35" s="58"/>
      <c r="Q35" s="58"/>
      <c r="R35" s="59"/>
      <c r="S35" s="59"/>
      <c r="T35" s="59"/>
      <c r="U35" s="23"/>
    </row>
    <row r="36" spans="1:21" x14ac:dyDescent="0.25">
      <c r="A36" s="49"/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0"/>
      <c r="N36" s="50"/>
      <c r="O36" s="51"/>
      <c r="P36" s="51"/>
      <c r="Q36" s="51"/>
      <c r="R36" s="52"/>
      <c r="S36" s="52"/>
      <c r="T36" s="52"/>
      <c r="U36" s="23">
        <f>INT((M36*O36*R36)*100)/100</f>
        <v>0</v>
      </c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7"/>
      <c r="P37" s="47"/>
      <c r="Q37" s="47"/>
      <c r="R37" s="48"/>
      <c r="S37" s="48"/>
      <c r="T37" s="48"/>
      <c r="U37" s="24">
        <f>INT((M37*O37*R37)*100)/100</f>
        <v>0</v>
      </c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 t="s">
        <v>33</v>
      </c>
      <c r="S38" s="40"/>
      <c r="T38" s="40"/>
      <c r="U38" s="9">
        <f>SUM(U34:U37)</f>
        <v>0</v>
      </c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42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10">
        <f>SUM(U23,U31,U38)</f>
        <v>10.004999999999999</v>
      </c>
    </row>
    <row r="41" spans="1:21" x14ac:dyDescent="0.25">
      <c r="A41" s="11" t="s">
        <v>35</v>
      </c>
      <c r="B41" s="12"/>
      <c r="C41" s="12"/>
      <c r="D41" s="12"/>
      <c r="E41" s="12"/>
      <c r="F41" s="12"/>
      <c r="G41" s="12"/>
      <c r="H41" s="13" t="s">
        <v>36</v>
      </c>
      <c r="I41" s="43">
        <v>0.29980000000000001</v>
      </c>
      <c r="J41" s="43"/>
      <c r="K41" s="12" t="s">
        <v>37</v>
      </c>
      <c r="L41" s="12"/>
      <c r="M41" s="12"/>
      <c r="N41" s="12"/>
      <c r="O41" s="12"/>
      <c r="P41" s="12"/>
      <c r="Q41" s="12"/>
      <c r="R41" s="12"/>
      <c r="S41" s="12"/>
      <c r="T41" s="12"/>
      <c r="U41" s="14">
        <f>TRUNC((U40*I41),2)</f>
        <v>2.99</v>
      </c>
    </row>
    <row r="42" spans="1:21" ht="18.75" x14ac:dyDescent="0.4">
      <c r="A42" s="44" t="s">
        <v>38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14">
        <f>TRUNC((U41+U40),2)</f>
        <v>12.99</v>
      </c>
    </row>
    <row r="43" spans="1:21" ht="16.5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7"/>
      <c r="B44" s="37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25">
      <c r="A45" s="37"/>
      <c r="B45" s="37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6.5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8.75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2" customHeight="1" x14ac:dyDescent="0.4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ht="18.75" x14ac:dyDescent="0.4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.5" customHeight="1" x14ac:dyDescent="0.2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</row>
  </sheetData>
  <mergeCells count="170">
    <mergeCell ref="A1:T1"/>
    <mergeCell ref="A2:E2"/>
    <mergeCell ref="F2:T2"/>
    <mergeCell ref="A3:E3"/>
    <mergeCell ref="F3:T3"/>
    <mergeCell ref="A4:J5"/>
    <mergeCell ref="K4:L5"/>
    <mergeCell ref="M4:P4"/>
    <mergeCell ref="Q4:T4"/>
    <mergeCell ref="U4:U5"/>
    <mergeCell ref="M5:N5"/>
    <mergeCell ref="O5:P5"/>
    <mergeCell ref="Q5:R5"/>
    <mergeCell ref="S5:T5"/>
    <mergeCell ref="A6:J6"/>
    <mergeCell ref="K6:L6"/>
    <mergeCell ref="M6:N6"/>
    <mergeCell ref="O6:P6"/>
    <mergeCell ref="Q6:R6"/>
    <mergeCell ref="A8:J8"/>
    <mergeCell ref="K8:L8"/>
    <mergeCell ref="M8:N8"/>
    <mergeCell ref="O8:P8"/>
    <mergeCell ref="Q8:R8"/>
    <mergeCell ref="S8:T8"/>
    <mergeCell ref="S6:T6"/>
    <mergeCell ref="A7:J7"/>
    <mergeCell ref="K7:L7"/>
    <mergeCell ref="M7:N7"/>
    <mergeCell ref="O7:P7"/>
    <mergeCell ref="Q7:R7"/>
    <mergeCell ref="S7:T7"/>
    <mergeCell ref="A10:J10"/>
    <mergeCell ref="K10:L10"/>
    <mergeCell ref="M10:N10"/>
    <mergeCell ref="O10:P10"/>
    <mergeCell ref="Q10:R10"/>
    <mergeCell ref="S10:T10"/>
    <mergeCell ref="A9:J9"/>
    <mergeCell ref="K9:L9"/>
    <mergeCell ref="M9:N9"/>
    <mergeCell ref="O9:P9"/>
    <mergeCell ref="Q9:R9"/>
    <mergeCell ref="S9:T9"/>
    <mergeCell ref="A12:J12"/>
    <mergeCell ref="K12:L12"/>
    <mergeCell ref="M12:N12"/>
    <mergeCell ref="O12:P12"/>
    <mergeCell ref="Q12:R12"/>
    <mergeCell ref="S12:T12"/>
    <mergeCell ref="A11:J11"/>
    <mergeCell ref="K11:L11"/>
    <mergeCell ref="M11:N11"/>
    <mergeCell ref="O11:P11"/>
    <mergeCell ref="Q11:R11"/>
    <mergeCell ref="S11:T11"/>
    <mergeCell ref="A14:J14"/>
    <mergeCell ref="K14:L14"/>
    <mergeCell ref="M14:N14"/>
    <mergeCell ref="O14:P14"/>
    <mergeCell ref="Q14:R14"/>
    <mergeCell ref="S14:T14"/>
    <mergeCell ref="A13:J13"/>
    <mergeCell ref="K13:L13"/>
    <mergeCell ref="M13:N13"/>
    <mergeCell ref="O13:P13"/>
    <mergeCell ref="Q13:R13"/>
    <mergeCell ref="S13:T13"/>
    <mergeCell ref="A18:N18"/>
    <mergeCell ref="O18:Q18"/>
    <mergeCell ref="R18:T18"/>
    <mergeCell ref="A19:N19"/>
    <mergeCell ref="O19:Q19"/>
    <mergeCell ref="R19:T19"/>
    <mergeCell ref="A15:Q15"/>
    <mergeCell ref="R15:T15"/>
    <mergeCell ref="A16:N16"/>
    <mergeCell ref="O16:Q16"/>
    <mergeCell ref="R16:T16"/>
    <mergeCell ref="A17:N17"/>
    <mergeCell ref="O17:Q17"/>
    <mergeCell ref="R17:T17"/>
    <mergeCell ref="A23:C23"/>
    <mergeCell ref="D23:T23"/>
    <mergeCell ref="A24:L24"/>
    <mergeCell ref="M24:N24"/>
    <mergeCell ref="O24:Q24"/>
    <mergeCell ref="R24:T24"/>
    <mergeCell ref="A20:N20"/>
    <mergeCell ref="O20:Q20"/>
    <mergeCell ref="R20:T20"/>
    <mergeCell ref="A21:Q21"/>
    <mergeCell ref="R21:T21"/>
    <mergeCell ref="A22:I22"/>
    <mergeCell ref="J22:L22"/>
    <mergeCell ref="M22:T22"/>
    <mergeCell ref="A27:L27"/>
    <mergeCell ref="M27:N27"/>
    <mergeCell ref="O27:Q27"/>
    <mergeCell ref="R27:T27"/>
    <mergeCell ref="A28:L28"/>
    <mergeCell ref="M28:N28"/>
    <mergeCell ref="O28:Q28"/>
    <mergeCell ref="R28:T28"/>
    <mergeCell ref="A25:L25"/>
    <mergeCell ref="M25:N25"/>
    <mergeCell ref="O25:Q25"/>
    <mergeCell ref="R25:T25"/>
    <mergeCell ref="A26:L26"/>
    <mergeCell ref="M26:N26"/>
    <mergeCell ref="O26:Q26"/>
    <mergeCell ref="R26:T26"/>
    <mergeCell ref="A31:Q31"/>
    <mergeCell ref="R31:T31"/>
    <mergeCell ref="A32:H33"/>
    <mergeCell ref="I32:N32"/>
    <mergeCell ref="O32:Q33"/>
    <mergeCell ref="R32:T33"/>
    <mergeCell ref="A29:L29"/>
    <mergeCell ref="M29:N29"/>
    <mergeCell ref="O29:Q29"/>
    <mergeCell ref="R29:T29"/>
    <mergeCell ref="A30:L30"/>
    <mergeCell ref="M30:N30"/>
    <mergeCell ref="O30:Q30"/>
    <mergeCell ref="R30:T30"/>
    <mergeCell ref="U32:U33"/>
    <mergeCell ref="I33:J33"/>
    <mergeCell ref="K33:L33"/>
    <mergeCell ref="M33:N33"/>
    <mergeCell ref="A34:H34"/>
    <mergeCell ref="I34:J34"/>
    <mergeCell ref="K34:L34"/>
    <mergeCell ref="M34:N34"/>
    <mergeCell ref="O34:Q34"/>
    <mergeCell ref="R34:T34"/>
    <mergeCell ref="A36:H36"/>
    <mergeCell ref="I36:J36"/>
    <mergeCell ref="K36:L36"/>
    <mergeCell ref="M36:N36"/>
    <mergeCell ref="O36:Q36"/>
    <mergeCell ref="R36:T36"/>
    <mergeCell ref="A35:H35"/>
    <mergeCell ref="I35:J35"/>
    <mergeCell ref="K35:L35"/>
    <mergeCell ref="M35:N35"/>
    <mergeCell ref="O35:Q35"/>
    <mergeCell ref="R35:T35"/>
    <mergeCell ref="A38:Q38"/>
    <mergeCell ref="R38:T38"/>
    <mergeCell ref="A39:U39"/>
    <mergeCell ref="A40:T40"/>
    <mergeCell ref="I41:J41"/>
    <mergeCell ref="A42:T42"/>
    <mergeCell ref="A37:H37"/>
    <mergeCell ref="I37:J37"/>
    <mergeCell ref="K37:L37"/>
    <mergeCell ref="M37:N37"/>
    <mergeCell ref="O37:Q37"/>
    <mergeCell ref="R37:T37"/>
    <mergeCell ref="A47:U47"/>
    <mergeCell ref="A48:U48"/>
    <mergeCell ref="A49:U49"/>
    <mergeCell ref="A50:U50"/>
    <mergeCell ref="A43:I43"/>
    <mergeCell ref="J43:P43"/>
    <mergeCell ref="Q43:U43"/>
    <mergeCell ref="A44:H45"/>
    <mergeCell ref="I44:U45"/>
    <mergeCell ref="A46:U46"/>
  </mergeCells>
  <conditionalFormatting sqref="O7:P11 O13:P13">
    <cfRule type="cellIs" dxfId="11" priority="3" stopIfTrue="1" operator="equal">
      <formula>1</formula>
    </cfRule>
  </conditionalFormatting>
  <conditionalFormatting sqref="O6:P6">
    <cfRule type="cellIs" dxfId="10" priority="2" stopIfTrue="1" operator="equal">
      <formula>1</formula>
    </cfRule>
  </conditionalFormatting>
  <conditionalFormatting sqref="O12:P12">
    <cfRule type="cellIs" dxfId="9" priority="1" stopIfTrue="1" operator="equal">
      <formula>1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workbookViewId="0">
      <selection activeCell="K57" sqref="K57"/>
    </sheetView>
  </sheetViews>
  <sheetFormatPr defaultRowHeight="15.75" x14ac:dyDescent="0.25"/>
  <cols>
    <col min="1" max="11" width="3.625" customWidth="1"/>
    <col min="12" max="12" width="6" customWidth="1"/>
    <col min="13" max="20" width="3.625" customWidth="1"/>
    <col min="21" max="21" width="11.125" customWidth="1"/>
  </cols>
  <sheetData>
    <row r="1" spans="1:21" ht="19.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">
        <v>42309</v>
      </c>
    </row>
    <row r="2" spans="1:21" x14ac:dyDescent="0.25">
      <c r="A2" s="130" t="s">
        <v>1</v>
      </c>
      <c r="B2" s="131"/>
      <c r="C2" s="131"/>
      <c r="D2" s="131"/>
      <c r="E2" s="132"/>
      <c r="F2" s="130" t="s">
        <v>40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  <c r="U2" s="1" t="s">
        <v>2</v>
      </c>
    </row>
    <row r="3" spans="1:21" x14ac:dyDescent="0.25">
      <c r="A3" s="133" t="s">
        <v>41</v>
      </c>
      <c r="B3" s="134"/>
      <c r="C3" s="134"/>
      <c r="D3" s="134"/>
      <c r="E3" s="135"/>
      <c r="F3" s="136" t="s">
        <v>51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2" t="s">
        <v>25</v>
      </c>
    </row>
    <row r="4" spans="1:2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0" t="s">
        <v>4</v>
      </c>
      <c r="L4" s="60"/>
      <c r="M4" s="60" t="s">
        <v>5</v>
      </c>
      <c r="N4" s="60"/>
      <c r="O4" s="60"/>
      <c r="P4" s="60"/>
      <c r="Q4" s="60" t="s">
        <v>6</v>
      </c>
      <c r="R4" s="60"/>
      <c r="S4" s="60"/>
      <c r="T4" s="60"/>
      <c r="U4" s="60" t="s">
        <v>7</v>
      </c>
    </row>
    <row r="5" spans="1:2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0"/>
      <c r="L5" s="60"/>
      <c r="M5" s="60" t="s">
        <v>8</v>
      </c>
      <c r="N5" s="60"/>
      <c r="O5" s="60" t="s">
        <v>9</v>
      </c>
      <c r="P5" s="60"/>
      <c r="Q5" s="60" t="s">
        <v>8</v>
      </c>
      <c r="R5" s="60"/>
      <c r="S5" s="60" t="s">
        <v>9</v>
      </c>
      <c r="T5" s="60"/>
      <c r="U5" s="60"/>
    </row>
    <row r="6" spans="1:21" ht="15.75" customHeight="1" x14ac:dyDescent="0.25">
      <c r="A6" s="124" t="s">
        <v>42</v>
      </c>
      <c r="B6" s="125"/>
      <c r="C6" s="125"/>
      <c r="D6" s="125"/>
      <c r="E6" s="125"/>
      <c r="F6" s="125"/>
      <c r="G6" s="125"/>
      <c r="H6" s="125"/>
      <c r="I6" s="125"/>
      <c r="J6" s="126"/>
      <c r="K6" s="127">
        <v>1</v>
      </c>
      <c r="L6" s="127"/>
      <c r="M6" s="127">
        <v>0.78</v>
      </c>
      <c r="N6" s="127"/>
      <c r="O6" s="127">
        <v>0.22</v>
      </c>
      <c r="P6" s="127"/>
      <c r="Q6" s="123">
        <v>169.55</v>
      </c>
      <c r="R6" s="123"/>
      <c r="S6" s="123">
        <v>18.38</v>
      </c>
      <c r="T6" s="123"/>
      <c r="U6" s="16">
        <f>K6*TRUNC((M6*Q6+O6*S6),2)</f>
        <v>136.29</v>
      </c>
    </row>
    <row r="7" spans="1:21" x14ac:dyDescent="0.25">
      <c r="A7" s="116" t="s">
        <v>43</v>
      </c>
      <c r="B7" s="117"/>
      <c r="C7" s="117"/>
      <c r="D7" s="117"/>
      <c r="E7" s="117"/>
      <c r="F7" s="117"/>
      <c r="G7" s="117"/>
      <c r="H7" s="117"/>
      <c r="I7" s="117"/>
      <c r="J7" s="118"/>
      <c r="K7" s="119">
        <v>1</v>
      </c>
      <c r="L7" s="120"/>
      <c r="M7" s="119">
        <v>0.52</v>
      </c>
      <c r="N7" s="120"/>
      <c r="O7" s="119">
        <v>0.48</v>
      </c>
      <c r="P7" s="120"/>
      <c r="Q7" s="121">
        <v>75.260000000000005</v>
      </c>
      <c r="R7" s="122"/>
      <c r="S7" s="121">
        <v>13.75</v>
      </c>
      <c r="T7" s="122"/>
      <c r="U7" s="16">
        <f t="shared" ref="U7:U12" si="0">K7*TRUNC((M7*Q7+O7*S7),2)</f>
        <v>45.73</v>
      </c>
    </row>
    <row r="8" spans="1:21" x14ac:dyDescent="0.25">
      <c r="A8" s="116" t="s">
        <v>44</v>
      </c>
      <c r="B8" s="117"/>
      <c r="C8" s="117"/>
      <c r="D8" s="117"/>
      <c r="E8" s="117"/>
      <c r="F8" s="117"/>
      <c r="G8" s="117"/>
      <c r="H8" s="117"/>
      <c r="I8" s="117"/>
      <c r="J8" s="118"/>
      <c r="K8" s="119">
        <v>1</v>
      </c>
      <c r="L8" s="120"/>
      <c r="M8" s="119">
        <v>1</v>
      </c>
      <c r="N8" s="120"/>
      <c r="O8" s="119">
        <v>0</v>
      </c>
      <c r="P8" s="120"/>
      <c r="Q8" s="121">
        <v>118.78</v>
      </c>
      <c r="R8" s="122"/>
      <c r="S8" s="121">
        <v>13.75</v>
      </c>
      <c r="T8" s="122"/>
      <c r="U8" s="16">
        <f t="shared" si="0"/>
        <v>118.78</v>
      </c>
    </row>
    <row r="9" spans="1:2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8"/>
      <c r="K9" s="119">
        <v>1</v>
      </c>
      <c r="L9" s="120"/>
      <c r="M9" s="119">
        <v>0.52</v>
      </c>
      <c r="N9" s="120"/>
      <c r="O9" s="119">
        <v>0.48</v>
      </c>
      <c r="P9" s="120"/>
      <c r="Q9" s="121">
        <v>3.32</v>
      </c>
      <c r="R9" s="122"/>
      <c r="S9" s="121">
        <v>0</v>
      </c>
      <c r="T9" s="122"/>
      <c r="U9" s="16">
        <f t="shared" si="0"/>
        <v>1.72</v>
      </c>
    </row>
    <row r="10" spans="1:21" ht="25.5" customHeight="1" x14ac:dyDescent="0.25">
      <c r="A10" s="113" t="s">
        <v>46</v>
      </c>
      <c r="B10" s="114"/>
      <c r="C10" s="114"/>
      <c r="D10" s="114"/>
      <c r="E10" s="114"/>
      <c r="F10" s="114"/>
      <c r="G10" s="114"/>
      <c r="H10" s="114"/>
      <c r="I10" s="114"/>
      <c r="J10" s="115"/>
      <c r="K10" s="111">
        <v>1</v>
      </c>
      <c r="L10" s="111"/>
      <c r="M10" s="111">
        <v>0.78</v>
      </c>
      <c r="N10" s="111"/>
      <c r="O10" s="111">
        <v>0.22</v>
      </c>
      <c r="P10" s="111"/>
      <c r="Q10" s="112">
        <v>143.51</v>
      </c>
      <c r="R10" s="112"/>
      <c r="S10" s="112">
        <v>13.75</v>
      </c>
      <c r="T10" s="112"/>
      <c r="U10" s="16">
        <f t="shared" si="0"/>
        <v>114.96</v>
      </c>
    </row>
    <row r="11" spans="1:21" x14ac:dyDescent="0.25">
      <c r="A11" s="91" t="s">
        <v>47</v>
      </c>
      <c r="B11" s="91"/>
      <c r="C11" s="91"/>
      <c r="D11" s="91"/>
      <c r="E11" s="91"/>
      <c r="F11" s="91"/>
      <c r="G11" s="91"/>
      <c r="H11" s="91"/>
      <c r="I11" s="91"/>
      <c r="J11" s="91"/>
      <c r="K11" s="111">
        <v>1.49</v>
      </c>
      <c r="L11" s="111"/>
      <c r="M11" s="111">
        <v>1</v>
      </c>
      <c r="N11" s="111"/>
      <c r="O11" s="111">
        <v>0</v>
      </c>
      <c r="P11" s="111"/>
      <c r="Q11" s="112">
        <v>147.07</v>
      </c>
      <c r="R11" s="112"/>
      <c r="S11" s="112">
        <v>13.75</v>
      </c>
      <c r="T11" s="112"/>
      <c r="U11" s="16">
        <f t="shared" si="0"/>
        <v>219.1343</v>
      </c>
    </row>
    <row r="12" spans="1:21" x14ac:dyDescent="0.25">
      <c r="A12" s="91" t="s">
        <v>48</v>
      </c>
      <c r="B12" s="91"/>
      <c r="C12" s="91"/>
      <c r="D12" s="91"/>
      <c r="E12" s="91"/>
      <c r="F12" s="91"/>
      <c r="G12" s="91"/>
      <c r="H12" s="91"/>
      <c r="I12" s="91"/>
      <c r="J12" s="91"/>
      <c r="K12" s="111">
        <v>2</v>
      </c>
      <c r="L12" s="111"/>
      <c r="M12" s="111">
        <v>0.54</v>
      </c>
      <c r="N12" s="111"/>
      <c r="O12" s="111">
        <v>0.46</v>
      </c>
      <c r="P12" s="111"/>
      <c r="Q12" s="112">
        <v>149.08000000000001</v>
      </c>
      <c r="R12" s="112"/>
      <c r="S12" s="112">
        <v>13.75</v>
      </c>
      <c r="T12" s="112"/>
      <c r="U12" s="16">
        <f t="shared" si="0"/>
        <v>173.64</v>
      </c>
    </row>
    <row r="13" spans="1:2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11"/>
      <c r="M13" s="111"/>
      <c r="N13" s="111"/>
      <c r="O13" s="111"/>
      <c r="P13" s="111"/>
      <c r="Q13" s="112"/>
      <c r="R13" s="112"/>
      <c r="S13" s="112"/>
      <c r="T13" s="112"/>
      <c r="U13" s="3"/>
    </row>
    <row r="14" spans="1:21" x14ac:dyDescent="0.25">
      <c r="A14" s="106" t="s">
        <v>10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7">
        <v>0.15509999999999999</v>
      </c>
      <c r="L14" s="107"/>
      <c r="M14" s="108"/>
      <c r="N14" s="108"/>
      <c r="O14" s="108"/>
      <c r="P14" s="108"/>
      <c r="Q14" s="109"/>
      <c r="R14" s="109"/>
      <c r="S14" s="109"/>
      <c r="T14" s="109"/>
      <c r="U14" s="3">
        <f>TRUNC(K14*U21,2)</f>
        <v>9.36</v>
      </c>
    </row>
    <row r="15" spans="1:2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 t="s">
        <v>11</v>
      </c>
      <c r="S15" s="40"/>
      <c r="T15" s="40"/>
      <c r="U15" s="4">
        <f>SUM(U6:U14)</f>
        <v>819.61429999999996</v>
      </c>
    </row>
    <row r="16" spans="1:21" ht="24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0" t="s">
        <v>13</v>
      </c>
      <c r="P16" s="60"/>
      <c r="Q16" s="60"/>
      <c r="R16" s="60" t="s">
        <v>14</v>
      </c>
      <c r="S16" s="60"/>
      <c r="T16" s="60"/>
      <c r="U16" s="18" t="s">
        <v>7</v>
      </c>
    </row>
    <row r="17" spans="1:21" x14ac:dyDescent="0.25">
      <c r="A17" s="105" t="s">
        <v>15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3">
        <v>1</v>
      </c>
      <c r="P17" s="93"/>
      <c r="Q17" s="93"/>
      <c r="R17" s="94">
        <v>35.43</v>
      </c>
      <c r="S17" s="94"/>
      <c r="T17" s="94"/>
      <c r="U17" s="5">
        <f>ROUND(R17*O17,2)</f>
        <v>35.43</v>
      </c>
    </row>
    <row r="18" spans="1:21" ht="15.75" customHeight="1" x14ac:dyDescent="0.25">
      <c r="A18" s="102" t="s">
        <v>39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>
        <v>3</v>
      </c>
      <c r="P18" s="103"/>
      <c r="Q18" s="103"/>
      <c r="R18" s="104">
        <v>8.32</v>
      </c>
      <c r="S18" s="104"/>
      <c r="T18" s="104"/>
      <c r="U18" s="5">
        <f t="shared" ref="U18" si="1">ROUND(R18*O18,2)</f>
        <v>24.96</v>
      </c>
    </row>
    <row r="19" spans="1:2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3"/>
      <c r="Q19" s="103"/>
      <c r="R19" s="104"/>
      <c r="S19" s="104"/>
      <c r="T19" s="104"/>
      <c r="U19" s="5"/>
    </row>
    <row r="20" spans="1:2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83"/>
      <c r="Q20" s="83"/>
      <c r="R20" s="84"/>
      <c r="S20" s="84"/>
      <c r="T20" s="84"/>
      <c r="U20" s="6"/>
    </row>
    <row r="21" spans="1:2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 t="s">
        <v>16</v>
      </c>
      <c r="S21" s="40"/>
      <c r="T21" s="40"/>
      <c r="U21" s="7">
        <f>SUM(U17:U20)</f>
        <v>60.39</v>
      </c>
    </row>
    <row r="22" spans="1:21" x14ac:dyDescent="0.25">
      <c r="A22" s="97" t="s">
        <v>17</v>
      </c>
      <c r="B22" s="97"/>
      <c r="C22" s="97"/>
      <c r="D22" s="97"/>
      <c r="E22" s="97"/>
      <c r="F22" s="97"/>
      <c r="G22" s="97"/>
      <c r="H22" s="97"/>
      <c r="I22" s="98"/>
      <c r="J22" s="99">
        <v>168</v>
      </c>
      <c r="K22" s="100"/>
      <c r="L22" s="100"/>
      <c r="M22" s="101" t="s">
        <v>18</v>
      </c>
      <c r="N22" s="101"/>
      <c r="O22" s="101"/>
      <c r="P22" s="101"/>
      <c r="Q22" s="101"/>
      <c r="R22" s="101"/>
      <c r="S22" s="101"/>
      <c r="T22" s="101"/>
      <c r="U22" s="7">
        <f>SUM(U15,U21)</f>
        <v>880.00429999999994</v>
      </c>
    </row>
    <row r="23" spans="1:21" x14ac:dyDescent="0.25">
      <c r="A23" s="95"/>
      <c r="B23" s="95"/>
      <c r="C23" s="95"/>
      <c r="D23" s="61" t="s">
        <v>19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">
        <f>U22/J22</f>
        <v>5.2381208333333333</v>
      </c>
    </row>
    <row r="24" spans="1:21" ht="24" x14ac:dyDescent="0.25">
      <c r="A24" s="69" t="s">
        <v>20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0" t="s">
        <v>21</v>
      </c>
      <c r="N24" s="60"/>
      <c r="O24" s="60" t="s">
        <v>22</v>
      </c>
      <c r="P24" s="60"/>
      <c r="Q24" s="60"/>
      <c r="R24" s="60" t="s">
        <v>23</v>
      </c>
      <c r="S24" s="60"/>
      <c r="T24" s="60"/>
      <c r="U24" s="18" t="s">
        <v>24</v>
      </c>
    </row>
    <row r="25" spans="1:2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2"/>
      <c r="O25" s="93"/>
      <c r="P25" s="93"/>
      <c r="Q25" s="93"/>
      <c r="R25" s="94"/>
      <c r="S25" s="94"/>
      <c r="T25" s="94"/>
      <c r="U25" s="5"/>
    </row>
    <row r="26" spans="1:21" x14ac:dyDescent="0.25">
      <c r="A26" s="70" t="s">
        <v>49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3" t="s">
        <v>25</v>
      </c>
      <c r="N26" s="74"/>
      <c r="O26" s="75">
        <v>1.1499999999999999</v>
      </c>
      <c r="P26" s="76"/>
      <c r="Q26" s="77"/>
      <c r="R26" s="78">
        <v>8.6999999999999993</v>
      </c>
      <c r="S26" s="79"/>
      <c r="T26" s="80"/>
      <c r="U26" s="5">
        <f>O26*R26</f>
        <v>10.004999999999999</v>
      </c>
    </row>
    <row r="27" spans="1:21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3"/>
      <c r="N27" s="74"/>
      <c r="O27" s="75"/>
      <c r="P27" s="76"/>
      <c r="Q27" s="77"/>
      <c r="R27" s="78"/>
      <c r="S27" s="79"/>
      <c r="T27" s="80"/>
      <c r="U27" s="5"/>
    </row>
    <row r="28" spans="1:2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7"/>
      <c r="M28" s="73"/>
      <c r="N28" s="74"/>
      <c r="O28" s="75"/>
      <c r="P28" s="76"/>
      <c r="Q28" s="77"/>
      <c r="R28" s="88"/>
      <c r="S28" s="89"/>
      <c r="T28" s="90"/>
      <c r="U28" s="5"/>
    </row>
    <row r="29" spans="1:2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3"/>
      <c r="N29" s="74"/>
      <c r="O29" s="75"/>
      <c r="P29" s="76"/>
      <c r="Q29" s="77"/>
      <c r="R29" s="78"/>
      <c r="S29" s="79"/>
      <c r="T29" s="80"/>
      <c r="U29" s="5"/>
    </row>
    <row r="30" spans="1:2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82"/>
      <c r="O30" s="83"/>
      <c r="P30" s="83"/>
      <c r="Q30" s="83"/>
      <c r="R30" s="84"/>
      <c r="S30" s="84"/>
      <c r="T30" s="84"/>
      <c r="U30" s="8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 t="s">
        <v>26</v>
      </c>
      <c r="S31" s="40"/>
      <c r="T31" s="40"/>
      <c r="U31" s="7">
        <f>SUM(U25:U30)</f>
        <v>10.004999999999999</v>
      </c>
    </row>
    <row r="32" spans="1:21" x14ac:dyDescent="0.25">
      <c r="A32" s="69" t="s">
        <v>27</v>
      </c>
      <c r="B32" s="69"/>
      <c r="C32" s="69"/>
      <c r="D32" s="69"/>
      <c r="E32" s="69"/>
      <c r="F32" s="69"/>
      <c r="G32" s="69"/>
      <c r="H32" s="69"/>
      <c r="I32" s="61" t="s">
        <v>28</v>
      </c>
      <c r="J32" s="61"/>
      <c r="K32" s="61"/>
      <c r="L32" s="61"/>
      <c r="M32" s="61"/>
      <c r="N32" s="61"/>
      <c r="O32" s="60" t="s">
        <v>29</v>
      </c>
      <c r="P32" s="60"/>
      <c r="Q32" s="60"/>
      <c r="R32" s="60" t="s">
        <v>23</v>
      </c>
      <c r="S32" s="60"/>
      <c r="T32" s="60"/>
      <c r="U32" s="60" t="s">
        <v>24</v>
      </c>
    </row>
    <row r="33" spans="1:21" x14ac:dyDescent="0.25">
      <c r="A33" s="69"/>
      <c r="B33" s="69"/>
      <c r="C33" s="69"/>
      <c r="D33" s="69"/>
      <c r="E33" s="69"/>
      <c r="F33" s="69"/>
      <c r="G33" s="69"/>
      <c r="H33" s="69"/>
      <c r="I33" s="61" t="s">
        <v>30</v>
      </c>
      <c r="J33" s="61"/>
      <c r="K33" s="61" t="s">
        <v>31</v>
      </c>
      <c r="L33" s="61"/>
      <c r="M33" s="61" t="s">
        <v>32</v>
      </c>
      <c r="N33" s="61"/>
      <c r="O33" s="60"/>
      <c r="P33" s="60"/>
      <c r="Q33" s="60"/>
      <c r="R33" s="60"/>
      <c r="S33" s="60"/>
      <c r="T33" s="60"/>
      <c r="U33" s="60"/>
    </row>
    <row r="34" spans="1:21" ht="26.25" customHeight="1" x14ac:dyDescent="0.25">
      <c r="A34" s="62"/>
      <c r="B34" s="62"/>
      <c r="C34" s="62"/>
      <c r="D34" s="62"/>
      <c r="E34" s="62"/>
      <c r="F34" s="62"/>
      <c r="G34" s="62"/>
      <c r="H34" s="62"/>
      <c r="I34" s="63"/>
      <c r="J34" s="64"/>
      <c r="K34" s="65"/>
      <c r="L34" s="65"/>
      <c r="M34" s="66"/>
      <c r="N34" s="66"/>
      <c r="O34" s="67"/>
      <c r="P34" s="67"/>
      <c r="Q34" s="67"/>
      <c r="R34" s="68"/>
      <c r="S34" s="68"/>
      <c r="T34" s="68"/>
      <c r="U34" s="19"/>
    </row>
    <row r="35" spans="1:21" ht="33" customHeight="1" x14ac:dyDescent="0.25">
      <c r="A35" s="53"/>
      <c r="B35" s="54"/>
      <c r="C35" s="54"/>
      <c r="D35" s="54"/>
      <c r="E35" s="54"/>
      <c r="F35" s="54"/>
      <c r="G35" s="54"/>
      <c r="H35" s="55"/>
      <c r="I35" s="56"/>
      <c r="J35" s="56"/>
      <c r="K35" s="57"/>
      <c r="L35" s="57"/>
      <c r="M35" s="57"/>
      <c r="N35" s="57"/>
      <c r="O35" s="58"/>
      <c r="P35" s="58"/>
      <c r="Q35" s="58"/>
      <c r="R35" s="59"/>
      <c r="S35" s="59"/>
      <c r="T35" s="59"/>
      <c r="U35" s="17"/>
    </row>
    <row r="36" spans="1:21" x14ac:dyDescent="0.25">
      <c r="A36" s="49"/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0"/>
      <c r="N36" s="50"/>
      <c r="O36" s="51"/>
      <c r="P36" s="51"/>
      <c r="Q36" s="51"/>
      <c r="R36" s="52"/>
      <c r="S36" s="52"/>
      <c r="T36" s="52"/>
      <c r="U36" s="17">
        <f>INT((M36*O36*R36)*100)/100</f>
        <v>0</v>
      </c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7"/>
      <c r="P37" s="47"/>
      <c r="Q37" s="47"/>
      <c r="R37" s="48"/>
      <c r="S37" s="48"/>
      <c r="T37" s="48"/>
      <c r="U37" s="20">
        <f>INT((M37*O37*R37)*100)/100</f>
        <v>0</v>
      </c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 t="s">
        <v>33</v>
      </c>
      <c r="S38" s="40"/>
      <c r="T38" s="40"/>
      <c r="U38" s="9">
        <f>SUM(U34:U37)</f>
        <v>0</v>
      </c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42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10">
        <f>SUM(U23,U31,U38)</f>
        <v>15.243120833333332</v>
      </c>
    </row>
    <row r="41" spans="1:21" x14ac:dyDescent="0.25">
      <c r="A41" s="11" t="s">
        <v>35</v>
      </c>
      <c r="B41" s="12"/>
      <c r="C41" s="12"/>
      <c r="D41" s="12"/>
      <c r="E41" s="12"/>
      <c r="F41" s="12"/>
      <c r="G41" s="12"/>
      <c r="H41" s="13" t="s">
        <v>36</v>
      </c>
      <c r="I41" s="43">
        <v>0.29980000000000001</v>
      </c>
      <c r="J41" s="43"/>
      <c r="K41" s="12" t="s">
        <v>37</v>
      </c>
      <c r="L41" s="12"/>
      <c r="M41" s="12"/>
      <c r="N41" s="12"/>
      <c r="O41" s="12"/>
      <c r="P41" s="12"/>
      <c r="Q41" s="12"/>
      <c r="R41" s="12"/>
      <c r="S41" s="12"/>
      <c r="T41" s="12"/>
      <c r="U41" s="14">
        <f>TRUNC((U40*I41),2)</f>
        <v>4.5599999999999996</v>
      </c>
    </row>
    <row r="42" spans="1:21" ht="18.75" x14ac:dyDescent="0.4">
      <c r="A42" s="44" t="s">
        <v>38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14">
        <f>TRUNC((U41+U40),2)</f>
        <v>19.8</v>
      </c>
    </row>
    <row r="43" spans="1:21" ht="16.5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7"/>
      <c r="B44" s="37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25">
      <c r="A45" s="37"/>
      <c r="B45" s="37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6.5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8.75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2" customHeight="1" x14ac:dyDescent="0.4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ht="18.75" x14ac:dyDescent="0.4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.5" customHeight="1" x14ac:dyDescent="0.2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</row>
  </sheetData>
  <mergeCells count="170">
    <mergeCell ref="A47:U47"/>
    <mergeCell ref="A48:U48"/>
    <mergeCell ref="A49:U49"/>
    <mergeCell ref="A50:U50"/>
    <mergeCell ref="A12:J12"/>
    <mergeCell ref="K12:L12"/>
    <mergeCell ref="M12:N12"/>
    <mergeCell ref="O12:P12"/>
    <mergeCell ref="Q12:R12"/>
    <mergeCell ref="S12:T12"/>
    <mergeCell ref="A43:I43"/>
    <mergeCell ref="J43:P43"/>
    <mergeCell ref="Q43:U43"/>
    <mergeCell ref="A44:H45"/>
    <mergeCell ref="I44:U45"/>
    <mergeCell ref="A46:U46"/>
    <mergeCell ref="A38:Q38"/>
    <mergeCell ref="R38:T38"/>
    <mergeCell ref="A39:U39"/>
    <mergeCell ref="A40:T40"/>
    <mergeCell ref="I41:J41"/>
    <mergeCell ref="A42:T42"/>
    <mergeCell ref="A37:H37"/>
    <mergeCell ref="I37:J37"/>
    <mergeCell ref="K37:L37"/>
    <mergeCell ref="M37:N37"/>
    <mergeCell ref="O37:Q37"/>
    <mergeCell ref="R37:T37"/>
    <mergeCell ref="A36:H36"/>
    <mergeCell ref="I36:J36"/>
    <mergeCell ref="K36:L36"/>
    <mergeCell ref="M36:N36"/>
    <mergeCell ref="O36:Q36"/>
    <mergeCell ref="R36:T36"/>
    <mergeCell ref="A35:H35"/>
    <mergeCell ref="I35:J35"/>
    <mergeCell ref="K35:L35"/>
    <mergeCell ref="M35:N35"/>
    <mergeCell ref="O35:Q35"/>
    <mergeCell ref="R35:T35"/>
    <mergeCell ref="U32:U33"/>
    <mergeCell ref="I33:J33"/>
    <mergeCell ref="K33:L33"/>
    <mergeCell ref="M33:N33"/>
    <mergeCell ref="A34:H34"/>
    <mergeCell ref="I34:J34"/>
    <mergeCell ref="K34:L34"/>
    <mergeCell ref="M34:N34"/>
    <mergeCell ref="O34:Q34"/>
    <mergeCell ref="R34:T34"/>
    <mergeCell ref="A31:Q31"/>
    <mergeCell ref="R31:T31"/>
    <mergeCell ref="A32:H33"/>
    <mergeCell ref="I32:N32"/>
    <mergeCell ref="O32:Q33"/>
    <mergeCell ref="R32:T33"/>
    <mergeCell ref="A29:L29"/>
    <mergeCell ref="M29:N29"/>
    <mergeCell ref="O29:Q29"/>
    <mergeCell ref="R29:T29"/>
    <mergeCell ref="A30:L30"/>
    <mergeCell ref="M30:N30"/>
    <mergeCell ref="O30:Q30"/>
    <mergeCell ref="R30:T30"/>
    <mergeCell ref="A27:L27"/>
    <mergeCell ref="M27:N27"/>
    <mergeCell ref="O27:Q27"/>
    <mergeCell ref="R27:T27"/>
    <mergeCell ref="A28:L28"/>
    <mergeCell ref="M28:N28"/>
    <mergeCell ref="O28:Q28"/>
    <mergeCell ref="R28:T28"/>
    <mergeCell ref="A25:L25"/>
    <mergeCell ref="M25:N25"/>
    <mergeCell ref="O25:Q25"/>
    <mergeCell ref="R25:T25"/>
    <mergeCell ref="A26:L26"/>
    <mergeCell ref="M26:N26"/>
    <mergeCell ref="O26:Q26"/>
    <mergeCell ref="R26:T26"/>
    <mergeCell ref="A23:C23"/>
    <mergeCell ref="D23:T23"/>
    <mergeCell ref="A24:L24"/>
    <mergeCell ref="M24:N24"/>
    <mergeCell ref="O24:Q24"/>
    <mergeCell ref="R24:T24"/>
    <mergeCell ref="A20:N20"/>
    <mergeCell ref="O20:Q20"/>
    <mergeCell ref="R20:T20"/>
    <mergeCell ref="A21:Q21"/>
    <mergeCell ref="R21:T21"/>
    <mergeCell ref="A22:I22"/>
    <mergeCell ref="J22:L22"/>
    <mergeCell ref="M22:T22"/>
    <mergeCell ref="A18:N18"/>
    <mergeCell ref="O18:Q18"/>
    <mergeCell ref="R18:T18"/>
    <mergeCell ref="A19:N19"/>
    <mergeCell ref="O19:Q19"/>
    <mergeCell ref="R19:T19"/>
    <mergeCell ref="A15:Q15"/>
    <mergeCell ref="R15:T15"/>
    <mergeCell ref="A16:N16"/>
    <mergeCell ref="O16:Q16"/>
    <mergeCell ref="R16:T16"/>
    <mergeCell ref="A17:N17"/>
    <mergeCell ref="O17:Q17"/>
    <mergeCell ref="R17:T17"/>
    <mergeCell ref="A14:J14"/>
    <mergeCell ref="K14:L14"/>
    <mergeCell ref="M14:N14"/>
    <mergeCell ref="O14:P14"/>
    <mergeCell ref="Q14:R14"/>
    <mergeCell ref="S14:T14"/>
    <mergeCell ref="A13:J13"/>
    <mergeCell ref="K13:L13"/>
    <mergeCell ref="M13:N13"/>
    <mergeCell ref="O13:P13"/>
    <mergeCell ref="Q13:R13"/>
    <mergeCell ref="S13:T13"/>
    <mergeCell ref="A11:J11"/>
    <mergeCell ref="K11:L11"/>
    <mergeCell ref="M11:N11"/>
    <mergeCell ref="O11:P11"/>
    <mergeCell ref="Q11:R11"/>
    <mergeCell ref="S11:T11"/>
    <mergeCell ref="A10:J10"/>
    <mergeCell ref="K10:L10"/>
    <mergeCell ref="M10:N10"/>
    <mergeCell ref="O10:P10"/>
    <mergeCell ref="Q10:R10"/>
    <mergeCell ref="S10:T10"/>
    <mergeCell ref="A9:J9"/>
    <mergeCell ref="K9:L9"/>
    <mergeCell ref="M9:N9"/>
    <mergeCell ref="O9:P9"/>
    <mergeCell ref="Q9:R9"/>
    <mergeCell ref="S9:T9"/>
    <mergeCell ref="A8:J8"/>
    <mergeCell ref="K8:L8"/>
    <mergeCell ref="M8:N8"/>
    <mergeCell ref="O8:P8"/>
    <mergeCell ref="Q8:R8"/>
    <mergeCell ref="S8:T8"/>
    <mergeCell ref="A7:J7"/>
    <mergeCell ref="K7:L7"/>
    <mergeCell ref="M7:N7"/>
    <mergeCell ref="O7:P7"/>
    <mergeCell ref="Q7:R7"/>
    <mergeCell ref="S7:T7"/>
    <mergeCell ref="A6:J6"/>
    <mergeCell ref="K6:L6"/>
    <mergeCell ref="M6:N6"/>
    <mergeCell ref="O6:P6"/>
    <mergeCell ref="Q6:R6"/>
    <mergeCell ref="S6:T6"/>
    <mergeCell ref="U4:U5"/>
    <mergeCell ref="M5:N5"/>
    <mergeCell ref="O5:P5"/>
    <mergeCell ref="Q5:R5"/>
    <mergeCell ref="S5:T5"/>
    <mergeCell ref="A1:T1"/>
    <mergeCell ref="A2:E2"/>
    <mergeCell ref="F2:T2"/>
    <mergeCell ref="A3:E3"/>
    <mergeCell ref="F3:T3"/>
    <mergeCell ref="A4:J5"/>
    <mergeCell ref="K4:L5"/>
    <mergeCell ref="M4:P4"/>
    <mergeCell ref="Q4:T4"/>
  </mergeCells>
  <conditionalFormatting sqref="O7:P11 O13:P13">
    <cfRule type="cellIs" dxfId="8" priority="4" stopIfTrue="1" operator="equal">
      <formula>1</formula>
    </cfRule>
  </conditionalFormatting>
  <conditionalFormatting sqref="O6:P6">
    <cfRule type="cellIs" dxfId="7" priority="2" stopIfTrue="1" operator="equal">
      <formula>1</formula>
    </cfRule>
  </conditionalFormatting>
  <conditionalFormatting sqref="O12:P12">
    <cfRule type="cellIs" dxfId="6" priority="1" stopIfTrue="1" operator="equal">
      <formula>1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workbookViewId="0">
      <selection activeCell="U42" sqref="A1:U42"/>
    </sheetView>
  </sheetViews>
  <sheetFormatPr defaultRowHeight="15.75" x14ac:dyDescent="0.25"/>
  <cols>
    <col min="1" max="11" width="3.625" customWidth="1"/>
    <col min="12" max="12" width="6" customWidth="1"/>
    <col min="13" max="20" width="3.625" customWidth="1"/>
    <col min="21" max="21" width="11.125" customWidth="1"/>
  </cols>
  <sheetData>
    <row r="1" spans="1:21" ht="19.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">
        <v>42309</v>
      </c>
    </row>
    <row r="2" spans="1:21" x14ac:dyDescent="0.25">
      <c r="A2" s="130" t="s">
        <v>1</v>
      </c>
      <c r="B2" s="131"/>
      <c r="C2" s="131"/>
      <c r="D2" s="131"/>
      <c r="E2" s="132"/>
      <c r="F2" s="130" t="s">
        <v>40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  <c r="U2" s="1" t="s">
        <v>2</v>
      </c>
    </row>
    <row r="3" spans="1:21" x14ac:dyDescent="0.25">
      <c r="A3" s="133" t="s">
        <v>41</v>
      </c>
      <c r="B3" s="134"/>
      <c r="C3" s="134"/>
      <c r="D3" s="134"/>
      <c r="E3" s="135"/>
      <c r="F3" s="136" t="s">
        <v>50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2" t="s">
        <v>25</v>
      </c>
    </row>
    <row r="4" spans="1:2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0" t="s">
        <v>4</v>
      </c>
      <c r="L4" s="60"/>
      <c r="M4" s="60" t="s">
        <v>5</v>
      </c>
      <c r="N4" s="60"/>
      <c r="O4" s="60"/>
      <c r="P4" s="60"/>
      <c r="Q4" s="60" t="s">
        <v>6</v>
      </c>
      <c r="R4" s="60"/>
      <c r="S4" s="60"/>
      <c r="T4" s="60"/>
      <c r="U4" s="60" t="s">
        <v>7</v>
      </c>
    </row>
    <row r="5" spans="1:2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0"/>
      <c r="L5" s="60"/>
      <c r="M5" s="60" t="s">
        <v>8</v>
      </c>
      <c r="N5" s="60"/>
      <c r="O5" s="60" t="s">
        <v>9</v>
      </c>
      <c r="P5" s="60"/>
      <c r="Q5" s="60" t="s">
        <v>8</v>
      </c>
      <c r="R5" s="60"/>
      <c r="S5" s="60" t="s">
        <v>9</v>
      </c>
      <c r="T5" s="60"/>
      <c r="U5" s="60"/>
    </row>
    <row r="6" spans="1:21" ht="15.75" customHeight="1" x14ac:dyDescent="0.25">
      <c r="A6" s="124" t="s">
        <v>42</v>
      </c>
      <c r="B6" s="125"/>
      <c r="C6" s="125"/>
      <c r="D6" s="125"/>
      <c r="E6" s="125"/>
      <c r="F6" s="125"/>
      <c r="G6" s="125"/>
      <c r="H6" s="125"/>
      <c r="I6" s="125"/>
      <c r="J6" s="126"/>
      <c r="K6" s="127">
        <v>1</v>
      </c>
      <c r="L6" s="127"/>
      <c r="M6" s="127">
        <v>0.78</v>
      </c>
      <c r="N6" s="127"/>
      <c r="O6" s="127">
        <v>0.22</v>
      </c>
      <c r="P6" s="127"/>
      <c r="Q6" s="123">
        <v>169.55</v>
      </c>
      <c r="R6" s="123"/>
      <c r="S6" s="123">
        <v>18.38</v>
      </c>
      <c r="T6" s="123"/>
      <c r="U6" s="16">
        <f>K6*TRUNC((M6*Q6+O6*S6),2)</f>
        <v>136.29</v>
      </c>
    </row>
    <row r="7" spans="1:21" x14ac:dyDescent="0.25">
      <c r="A7" s="116" t="s">
        <v>43</v>
      </c>
      <c r="B7" s="117"/>
      <c r="C7" s="117"/>
      <c r="D7" s="117"/>
      <c r="E7" s="117"/>
      <c r="F7" s="117"/>
      <c r="G7" s="117"/>
      <c r="H7" s="117"/>
      <c r="I7" s="117"/>
      <c r="J7" s="118"/>
      <c r="K7" s="119">
        <v>1</v>
      </c>
      <c r="L7" s="120"/>
      <c r="M7" s="119">
        <v>0.52</v>
      </c>
      <c r="N7" s="120"/>
      <c r="O7" s="119">
        <v>0.48</v>
      </c>
      <c r="P7" s="120"/>
      <c r="Q7" s="121">
        <v>75.260000000000005</v>
      </c>
      <c r="R7" s="122"/>
      <c r="S7" s="121">
        <v>13.75</v>
      </c>
      <c r="T7" s="122"/>
      <c r="U7" s="16">
        <f t="shared" ref="U7:U12" si="0">K7*TRUNC((M7*Q7+O7*S7),2)</f>
        <v>45.73</v>
      </c>
    </row>
    <row r="8" spans="1:21" x14ac:dyDescent="0.25">
      <c r="A8" s="116" t="s">
        <v>44</v>
      </c>
      <c r="B8" s="117"/>
      <c r="C8" s="117"/>
      <c r="D8" s="117"/>
      <c r="E8" s="117"/>
      <c r="F8" s="117"/>
      <c r="G8" s="117"/>
      <c r="H8" s="117"/>
      <c r="I8" s="117"/>
      <c r="J8" s="118"/>
      <c r="K8" s="119">
        <v>1</v>
      </c>
      <c r="L8" s="120"/>
      <c r="M8" s="119">
        <v>1</v>
      </c>
      <c r="N8" s="120"/>
      <c r="O8" s="119">
        <v>0</v>
      </c>
      <c r="P8" s="120"/>
      <c r="Q8" s="121">
        <v>118.78</v>
      </c>
      <c r="R8" s="122"/>
      <c r="S8" s="121">
        <v>13.75</v>
      </c>
      <c r="T8" s="122"/>
      <c r="U8" s="16">
        <f t="shared" si="0"/>
        <v>118.78</v>
      </c>
    </row>
    <row r="9" spans="1:2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8"/>
      <c r="K9" s="119">
        <v>1</v>
      </c>
      <c r="L9" s="120"/>
      <c r="M9" s="119">
        <v>0.52</v>
      </c>
      <c r="N9" s="120"/>
      <c r="O9" s="119">
        <v>0.48</v>
      </c>
      <c r="P9" s="120"/>
      <c r="Q9" s="121">
        <v>3.32</v>
      </c>
      <c r="R9" s="122"/>
      <c r="S9" s="121">
        <v>0</v>
      </c>
      <c r="T9" s="122"/>
      <c r="U9" s="16">
        <f t="shared" si="0"/>
        <v>1.72</v>
      </c>
    </row>
    <row r="10" spans="1:21" ht="25.5" customHeight="1" x14ac:dyDescent="0.25">
      <c r="A10" s="113" t="s">
        <v>46</v>
      </c>
      <c r="B10" s="114"/>
      <c r="C10" s="114"/>
      <c r="D10" s="114"/>
      <c r="E10" s="114"/>
      <c r="F10" s="114"/>
      <c r="G10" s="114"/>
      <c r="H10" s="114"/>
      <c r="I10" s="114"/>
      <c r="J10" s="115"/>
      <c r="K10" s="111">
        <v>1</v>
      </c>
      <c r="L10" s="111"/>
      <c r="M10" s="111">
        <v>0.78</v>
      </c>
      <c r="N10" s="111"/>
      <c r="O10" s="111">
        <v>0.22</v>
      </c>
      <c r="P10" s="111"/>
      <c r="Q10" s="112">
        <v>143.51</v>
      </c>
      <c r="R10" s="112"/>
      <c r="S10" s="112">
        <v>13.75</v>
      </c>
      <c r="T10" s="112"/>
      <c r="U10" s="16">
        <f t="shared" si="0"/>
        <v>114.96</v>
      </c>
    </row>
    <row r="11" spans="1:21" x14ac:dyDescent="0.25">
      <c r="A11" s="91" t="s">
        <v>47</v>
      </c>
      <c r="B11" s="91"/>
      <c r="C11" s="91"/>
      <c r="D11" s="91"/>
      <c r="E11" s="91"/>
      <c r="F11" s="91"/>
      <c r="G11" s="91"/>
      <c r="H11" s="91"/>
      <c r="I11" s="91"/>
      <c r="J11" s="91"/>
      <c r="K11" s="111">
        <v>1.49</v>
      </c>
      <c r="L11" s="111"/>
      <c r="M11" s="111">
        <v>1</v>
      </c>
      <c r="N11" s="111"/>
      <c r="O11" s="111">
        <v>0</v>
      </c>
      <c r="P11" s="111"/>
      <c r="Q11" s="112">
        <v>147.07</v>
      </c>
      <c r="R11" s="112"/>
      <c r="S11" s="112">
        <v>13.75</v>
      </c>
      <c r="T11" s="112"/>
      <c r="U11" s="16">
        <f t="shared" si="0"/>
        <v>219.1343</v>
      </c>
    </row>
    <row r="12" spans="1:21" x14ac:dyDescent="0.25">
      <c r="A12" s="91" t="s">
        <v>48</v>
      </c>
      <c r="B12" s="91"/>
      <c r="C12" s="91"/>
      <c r="D12" s="91"/>
      <c r="E12" s="91"/>
      <c r="F12" s="91"/>
      <c r="G12" s="91"/>
      <c r="H12" s="91"/>
      <c r="I12" s="91"/>
      <c r="J12" s="91"/>
      <c r="K12" s="111">
        <v>2</v>
      </c>
      <c r="L12" s="111"/>
      <c r="M12" s="111">
        <v>0.54</v>
      </c>
      <c r="N12" s="111"/>
      <c r="O12" s="111">
        <v>0.46</v>
      </c>
      <c r="P12" s="111"/>
      <c r="Q12" s="112">
        <v>149.08000000000001</v>
      </c>
      <c r="R12" s="112"/>
      <c r="S12" s="112">
        <v>13.75</v>
      </c>
      <c r="T12" s="112"/>
      <c r="U12" s="16">
        <f t="shared" si="0"/>
        <v>173.64</v>
      </c>
    </row>
    <row r="13" spans="1:2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11"/>
      <c r="M13" s="111"/>
      <c r="N13" s="111"/>
      <c r="O13" s="111"/>
      <c r="P13" s="111"/>
      <c r="Q13" s="112"/>
      <c r="R13" s="112"/>
      <c r="S13" s="112"/>
      <c r="T13" s="112"/>
      <c r="U13" s="3"/>
    </row>
    <row r="14" spans="1:21" x14ac:dyDescent="0.25">
      <c r="A14" s="106" t="s">
        <v>10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7">
        <v>0.15509999999999999</v>
      </c>
      <c r="L14" s="107"/>
      <c r="M14" s="108"/>
      <c r="N14" s="108"/>
      <c r="O14" s="108"/>
      <c r="P14" s="108"/>
      <c r="Q14" s="109"/>
      <c r="R14" s="109"/>
      <c r="S14" s="109"/>
      <c r="T14" s="109"/>
      <c r="U14" s="3">
        <f>TRUNC(K14*U21,2)</f>
        <v>9.36</v>
      </c>
    </row>
    <row r="15" spans="1:2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 t="s">
        <v>11</v>
      </c>
      <c r="S15" s="40"/>
      <c r="T15" s="40"/>
      <c r="U15" s="4">
        <f>SUM(U6:U14)</f>
        <v>819.61429999999996</v>
      </c>
    </row>
    <row r="16" spans="1:21" ht="24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0" t="s">
        <v>13</v>
      </c>
      <c r="P16" s="60"/>
      <c r="Q16" s="60"/>
      <c r="R16" s="60" t="s">
        <v>14</v>
      </c>
      <c r="S16" s="60"/>
      <c r="T16" s="60"/>
      <c r="U16" s="18" t="s">
        <v>7</v>
      </c>
    </row>
    <row r="17" spans="1:21" x14ac:dyDescent="0.25">
      <c r="A17" s="105" t="s">
        <v>15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3">
        <v>1</v>
      </c>
      <c r="P17" s="93"/>
      <c r="Q17" s="93"/>
      <c r="R17" s="94">
        <v>35.43</v>
      </c>
      <c r="S17" s="94"/>
      <c r="T17" s="94"/>
      <c r="U17" s="5">
        <f>ROUND(R17*O17,2)</f>
        <v>35.43</v>
      </c>
    </row>
    <row r="18" spans="1:21" ht="15.75" customHeight="1" x14ac:dyDescent="0.25">
      <c r="A18" s="102" t="s">
        <v>39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>
        <v>3</v>
      </c>
      <c r="P18" s="103"/>
      <c r="Q18" s="103"/>
      <c r="R18" s="104">
        <v>8.32</v>
      </c>
      <c r="S18" s="104"/>
      <c r="T18" s="104"/>
      <c r="U18" s="5">
        <f t="shared" ref="U18" si="1">ROUND(R18*O18,2)</f>
        <v>24.96</v>
      </c>
    </row>
    <row r="19" spans="1:2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3"/>
      <c r="Q19" s="103"/>
      <c r="R19" s="104"/>
      <c r="S19" s="104"/>
      <c r="T19" s="104"/>
      <c r="U19" s="5"/>
    </row>
    <row r="20" spans="1:2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83"/>
      <c r="Q20" s="83"/>
      <c r="R20" s="84"/>
      <c r="S20" s="84"/>
      <c r="T20" s="84"/>
      <c r="U20" s="6"/>
    </row>
    <row r="21" spans="1:2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 t="s">
        <v>16</v>
      </c>
      <c r="S21" s="40"/>
      <c r="T21" s="40"/>
      <c r="U21" s="7">
        <f>SUM(U17:U20)</f>
        <v>60.39</v>
      </c>
    </row>
    <row r="22" spans="1:21" x14ac:dyDescent="0.25">
      <c r="A22" s="97" t="s">
        <v>17</v>
      </c>
      <c r="B22" s="97"/>
      <c r="C22" s="97"/>
      <c r="D22" s="97"/>
      <c r="E22" s="97"/>
      <c r="F22" s="97"/>
      <c r="G22" s="97"/>
      <c r="H22" s="97"/>
      <c r="I22" s="98"/>
      <c r="J22" s="99">
        <v>168</v>
      </c>
      <c r="K22" s="100"/>
      <c r="L22" s="100"/>
      <c r="M22" s="101" t="s">
        <v>18</v>
      </c>
      <c r="N22" s="101"/>
      <c r="O22" s="101"/>
      <c r="P22" s="101"/>
      <c r="Q22" s="101"/>
      <c r="R22" s="101"/>
      <c r="S22" s="101"/>
      <c r="T22" s="101"/>
      <c r="U22" s="7">
        <f>SUM(U15,U21)</f>
        <v>880.00429999999994</v>
      </c>
    </row>
    <row r="23" spans="1:21" x14ac:dyDescent="0.25">
      <c r="A23" s="95"/>
      <c r="B23" s="95"/>
      <c r="C23" s="95"/>
      <c r="D23" s="61" t="s">
        <v>19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">
        <f>U22/J22</f>
        <v>5.2381208333333333</v>
      </c>
    </row>
    <row r="24" spans="1:21" ht="24" x14ac:dyDescent="0.25">
      <c r="A24" s="69" t="s">
        <v>20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0" t="s">
        <v>21</v>
      </c>
      <c r="N24" s="60"/>
      <c r="O24" s="60" t="s">
        <v>22</v>
      </c>
      <c r="P24" s="60"/>
      <c r="Q24" s="60"/>
      <c r="R24" s="60" t="s">
        <v>23</v>
      </c>
      <c r="S24" s="60"/>
      <c r="T24" s="60"/>
      <c r="U24" s="18" t="s">
        <v>24</v>
      </c>
    </row>
    <row r="25" spans="1:2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2"/>
      <c r="O25" s="93"/>
      <c r="P25" s="93"/>
      <c r="Q25" s="93"/>
      <c r="R25" s="94"/>
      <c r="S25" s="94"/>
      <c r="T25" s="94"/>
      <c r="U25" s="5"/>
    </row>
    <row r="26" spans="1:21" x14ac:dyDescent="0.25">
      <c r="A26" s="70" t="s">
        <v>49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3" t="s">
        <v>25</v>
      </c>
      <c r="N26" s="74"/>
      <c r="O26" s="75">
        <v>1.1499999999999999</v>
      </c>
      <c r="P26" s="76"/>
      <c r="Q26" s="77"/>
      <c r="R26" s="78">
        <v>8.6999999999999993</v>
      </c>
      <c r="S26" s="79"/>
      <c r="T26" s="80"/>
      <c r="U26" s="5">
        <f>O26*R26</f>
        <v>10.004999999999999</v>
      </c>
    </row>
    <row r="27" spans="1:21" x14ac:dyDescent="0.25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3"/>
      <c r="N27" s="74"/>
      <c r="O27" s="75"/>
      <c r="P27" s="76"/>
      <c r="Q27" s="77"/>
      <c r="R27" s="78"/>
      <c r="S27" s="79"/>
      <c r="T27" s="80"/>
      <c r="U27" s="5"/>
    </row>
    <row r="28" spans="1:2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7"/>
      <c r="M28" s="73"/>
      <c r="N28" s="74"/>
      <c r="O28" s="75"/>
      <c r="P28" s="76"/>
      <c r="Q28" s="77"/>
      <c r="R28" s="88"/>
      <c r="S28" s="89"/>
      <c r="T28" s="90"/>
      <c r="U28" s="5"/>
    </row>
    <row r="29" spans="1:2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3"/>
      <c r="N29" s="74"/>
      <c r="O29" s="75"/>
      <c r="P29" s="76"/>
      <c r="Q29" s="77"/>
      <c r="R29" s="78"/>
      <c r="S29" s="79"/>
      <c r="T29" s="80"/>
      <c r="U29" s="5"/>
    </row>
    <row r="30" spans="1:2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82"/>
      <c r="O30" s="83"/>
      <c r="P30" s="83"/>
      <c r="Q30" s="83"/>
      <c r="R30" s="84"/>
      <c r="S30" s="84"/>
      <c r="T30" s="84"/>
      <c r="U30" s="8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 t="s">
        <v>26</v>
      </c>
      <c r="S31" s="40"/>
      <c r="T31" s="40"/>
      <c r="U31" s="7">
        <f>SUM(U25:U30)</f>
        <v>10.004999999999999</v>
      </c>
    </row>
    <row r="32" spans="1:21" x14ac:dyDescent="0.25">
      <c r="A32" s="69" t="s">
        <v>27</v>
      </c>
      <c r="B32" s="69"/>
      <c r="C32" s="69"/>
      <c r="D32" s="69"/>
      <c r="E32" s="69"/>
      <c r="F32" s="69"/>
      <c r="G32" s="69"/>
      <c r="H32" s="69"/>
      <c r="I32" s="61" t="s">
        <v>28</v>
      </c>
      <c r="J32" s="61"/>
      <c r="K32" s="61"/>
      <c r="L32" s="61"/>
      <c r="M32" s="61"/>
      <c r="N32" s="61"/>
      <c r="O32" s="60" t="s">
        <v>29</v>
      </c>
      <c r="P32" s="60"/>
      <c r="Q32" s="60"/>
      <c r="R32" s="60" t="s">
        <v>23</v>
      </c>
      <c r="S32" s="60"/>
      <c r="T32" s="60"/>
      <c r="U32" s="60" t="s">
        <v>24</v>
      </c>
    </row>
    <row r="33" spans="1:21" x14ac:dyDescent="0.25">
      <c r="A33" s="69"/>
      <c r="B33" s="69"/>
      <c r="C33" s="69"/>
      <c r="D33" s="69"/>
      <c r="E33" s="69"/>
      <c r="F33" s="69"/>
      <c r="G33" s="69"/>
      <c r="H33" s="69"/>
      <c r="I33" s="61" t="s">
        <v>30</v>
      </c>
      <c r="J33" s="61"/>
      <c r="K33" s="61" t="s">
        <v>31</v>
      </c>
      <c r="L33" s="61"/>
      <c r="M33" s="61" t="s">
        <v>32</v>
      </c>
      <c r="N33" s="61"/>
      <c r="O33" s="60"/>
      <c r="P33" s="60"/>
      <c r="Q33" s="60"/>
      <c r="R33" s="60"/>
      <c r="S33" s="60"/>
      <c r="T33" s="60"/>
      <c r="U33" s="60"/>
    </row>
    <row r="34" spans="1:21" ht="26.25" customHeight="1" x14ac:dyDescent="0.25">
      <c r="A34" s="62"/>
      <c r="B34" s="62"/>
      <c r="C34" s="62"/>
      <c r="D34" s="62"/>
      <c r="E34" s="62"/>
      <c r="F34" s="62"/>
      <c r="G34" s="62"/>
      <c r="H34" s="62"/>
      <c r="I34" s="63"/>
      <c r="J34" s="64"/>
      <c r="K34" s="65"/>
      <c r="L34" s="65"/>
      <c r="M34" s="66"/>
      <c r="N34" s="66"/>
      <c r="O34" s="67"/>
      <c r="P34" s="67"/>
      <c r="Q34" s="67"/>
      <c r="R34" s="68"/>
      <c r="S34" s="68"/>
      <c r="T34" s="68"/>
      <c r="U34" s="19"/>
    </row>
    <row r="35" spans="1:21" ht="33" customHeight="1" x14ac:dyDescent="0.25">
      <c r="A35" s="53"/>
      <c r="B35" s="54"/>
      <c r="C35" s="54"/>
      <c r="D35" s="54"/>
      <c r="E35" s="54"/>
      <c r="F35" s="54"/>
      <c r="G35" s="54"/>
      <c r="H35" s="55"/>
      <c r="I35" s="56"/>
      <c r="J35" s="56"/>
      <c r="K35" s="57"/>
      <c r="L35" s="57"/>
      <c r="M35" s="57"/>
      <c r="N35" s="57"/>
      <c r="O35" s="58"/>
      <c r="P35" s="58"/>
      <c r="Q35" s="58"/>
      <c r="R35" s="59"/>
      <c r="S35" s="59"/>
      <c r="T35" s="59"/>
      <c r="U35" s="17"/>
    </row>
    <row r="36" spans="1:21" x14ac:dyDescent="0.25">
      <c r="A36" s="49"/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0"/>
      <c r="N36" s="50"/>
      <c r="O36" s="51"/>
      <c r="P36" s="51"/>
      <c r="Q36" s="51"/>
      <c r="R36" s="52"/>
      <c r="S36" s="52"/>
      <c r="T36" s="52"/>
      <c r="U36" s="17">
        <f>INT((M36*O36*R36)*100)/100</f>
        <v>0</v>
      </c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7"/>
      <c r="P37" s="47"/>
      <c r="Q37" s="47"/>
      <c r="R37" s="48"/>
      <c r="S37" s="48"/>
      <c r="T37" s="48"/>
      <c r="U37" s="20">
        <f>INT((M37*O37*R37)*100)/100</f>
        <v>0</v>
      </c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 t="s">
        <v>33</v>
      </c>
      <c r="S38" s="40"/>
      <c r="T38" s="40"/>
      <c r="U38" s="9">
        <f>SUM(U34:U37)</f>
        <v>0</v>
      </c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42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10">
        <f>SUM(U23,U31,U38)</f>
        <v>15.243120833333332</v>
      </c>
    </row>
    <row r="41" spans="1:21" x14ac:dyDescent="0.25">
      <c r="A41" s="11" t="s">
        <v>35</v>
      </c>
      <c r="B41" s="12"/>
      <c r="C41" s="12"/>
      <c r="D41" s="12"/>
      <c r="E41" s="12"/>
      <c r="F41" s="12"/>
      <c r="G41" s="12"/>
      <c r="H41" s="13" t="s">
        <v>36</v>
      </c>
      <c r="I41" s="43">
        <v>0.29980000000000001</v>
      </c>
      <c r="J41" s="43"/>
      <c r="K41" s="12" t="s">
        <v>37</v>
      </c>
      <c r="L41" s="12"/>
      <c r="M41" s="12"/>
      <c r="N41" s="12"/>
      <c r="O41" s="12"/>
      <c r="P41" s="12"/>
      <c r="Q41" s="12"/>
      <c r="R41" s="12"/>
      <c r="S41" s="12"/>
      <c r="T41" s="12"/>
      <c r="U41" s="14">
        <f>TRUNC((U40*I41),2)</f>
        <v>4.5599999999999996</v>
      </c>
    </row>
    <row r="42" spans="1:21" ht="18.75" x14ac:dyDescent="0.4">
      <c r="A42" s="44" t="s">
        <v>38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14">
        <f>TRUNC((U41+U40),2)</f>
        <v>19.8</v>
      </c>
    </row>
    <row r="43" spans="1:21" ht="16.5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7"/>
      <c r="B44" s="37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25">
      <c r="A45" s="37"/>
      <c r="B45" s="37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6.5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8.75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2" customHeight="1" x14ac:dyDescent="0.4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ht="18.75" x14ac:dyDescent="0.4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.5" customHeight="1" x14ac:dyDescent="0.2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</row>
  </sheetData>
  <mergeCells count="170">
    <mergeCell ref="A47:U47"/>
    <mergeCell ref="A48:U48"/>
    <mergeCell ref="A49:U49"/>
    <mergeCell ref="A50:U50"/>
    <mergeCell ref="A43:I43"/>
    <mergeCell ref="J43:P43"/>
    <mergeCell ref="Q43:U43"/>
    <mergeCell ref="A44:H45"/>
    <mergeCell ref="I44:U45"/>
    <mergeCell ref="A46:U46"/>
    <mergeCell ref="A38:Q38"/>
    <mergeCell ref="R38:T38"/>
    <mergeCell ref="A39:U39"/>
    <mergeCell ref="A40:T40"/>
    <mergeCell ref="I41:J41"/>
    <mergeCell ref="A42:T42"/>
    <mergeCell ref="A37:H37"/>
    <mergeCell ref="I37:J37"/>
    <mergeCell ref="K37:L37"/>
    <mergeCell ref="M37:N37"/>
    <mergeCell ref="O37:Q37"/>
    <mergeCell ref="R37:T37"/>
    <mergeCell ref="A36:H36"/>
    <mergeCell ref="I36:J36"/>
    <mergeCell ref="K36:L36"/>
    <mergeCell ref="M36:N36"/>
    <mergeCell ref="O36:Q36"/>
    <mergeCell ref="R36:T36"/>
    <mergeCell ref="A35:H35"/>
    <mergeCell ref="I35:J35"/>
    <mergeCell ref="K35:L35"/>
    <mergeCell ref="M35:N35"/>
    <mergeCell ref="O35:Q35"/>
    <mergeCell ref="R35:T35"/>
    <mergeCell ref="U32:U33"/>
    <mergeCell ref="I33:J33"/>
    <mergeCell ref="K33:L33"/>
    <mergeCell ref="M33:N33"/>
    <mergeCell ref="A34:H34"/>
    <mergeCell ref="I34:J34"/>
    <mergeCell ref="K34:L34"/>
    <mergeCell ref="M34:N34"/>
    <mergeCell ref="O34:Q34"/>
    <mergeCell ref="R34:T34"/>
    <mergeCell ref="A31:Q31"/>
    <mergeCell ref="R31:T31"/>
    <mergeCell ref="A32:H33"/>
    <mergeCell ref="I32:N32"/>
    <mergeCell ref="O32:Q33"/>
    <mergeCell ref="R32:T33"/>
    <mergeCell ref="A29:L29"/>
    <mergeCell ref="M29:N29"/>
    <mergeCell ref="O29:Q29"/>
    <mergeCell ref="R29:T29"/>
    <mergeCell ref="A30:L30"/>
    <mergeCell ref="M30:N30"/>
    <mergeCell ref="O30:Q30"/>
    <mergeCell ref="R30:T30"/>
    <mergeCell ref="A27:L27"/>
    <mergeCell ref="M27:N27"/>
    <mergeCell ref="O27:Q27"/>
    <mergeCell ref="R27:T27"/>
    <mergeCell ref="A28:L28"/>
    <mergeCell ref="M28:N28"/>
    <mergeCell ref="O28:Q28"/>
    <mergeCell ref="R28:T28"/>
    <mergeCell ref="A25:L25"/>
    <mergeCell ref="M25:N25"/>
    <mergeCell ref="O25:Q25"/>
    <mergeCell ref="R25:T25"/>
    <mergeCell ref="A26:L26"/>
    <mergeCell ref="M26:N26"/>
    <mergeCell ref="O26:Q26"/>
    <mergeCell ref="R26:T26"/>
    <mergeCell ref="A23:C23"/>
    <mergeCell ref="D23:T23"/>
    <mergeCell ref="A24:L24"/>
    <mergeCell ref="M24:N24"/>
    <mergeCell ref="O24:Q24"/>
    <mergeCell ref="R24:T24"/>
    <mergeCell ref="A20:N20"/>
    <mergeCell ref="O20:Q20"/>
    <mergeCell ref="R20:T20"/>
    <mergeCell ref="A21:Q21"/>
    <mergeCell ref="R21:T21"/>
    <mergeCell ref="A22:I22"/>
    <mergeCell ref="J22:L22"/>
    <mergeCell ref="M22:T22"/>
    <mergeCell ref="A18:N18"/>
    <mergeCell ref="O18:Q18"/>
    <mergeCell ref="R18:T18"/>
    <mergeCell ref="A19:N19"/>
    <mergeCell ref="O19:Q19"/>
    <mergeCell ref="R19:T19"/>
    <mergeCell ref="A15:Q15"/>
    <mergeCell ref="R15:T15"/>
    <mergeCell ref="A16:N16"/>
    <mergeCell ref="O16:Q16"/>
    <mergeCell ref="R16:T16"/>
    <mergeCell ref="A17:N17"/>
    <mergeCell ref="O17:Q17"/>
    <mergeCell ref="R17:T17"/>
    <mergeCell ref="A14:J14"/>
    <mergeCell ref="K14:L14"/>
    <mergeCell ref="M14:N14"/>
    <mergeCell ref="O14:P14"/>
    <mergeCell ref="Q14:R14"/>
    <mergeCell ref="S14:T14"/>
    <mergeCell ref="A13:J13"/>
    <mergeCell ref="K13:L13"/>
    <mergeCell ref="M13:N13"/>
    <mergeCell ref="O13:P13"/>
    <mergeCell ref="Q13:R13"/>
    <mergeCell ref="S13:T13"/>
    <mergeCell ref="A12:J12"/>
    <mergeCell ref="K12:L12"/>
    <mergeCell ref="M12:N12"/>
    <mergeCell ref="O12:P12"/>
    <mergeCell ref="Q12:R12"/>
    <mergeCell ref="S12:T12"/>
    <mergeCell ref="A11:J11"/>
    <mergeCell ref="K11:L11"/>
    <mergeCell ref="M11:N11"/>
    <mergeCell ref="O11:P11"/>
    <mergeCell ref="Q11:R11"/>
    <mergeCell ref="S11:T11"/>
    <mergeCell ref="A10:J10"/>
    <mergeCell ref="K10:L10"/>
    <mergeCell ref="M10:N10"/>
    <mergeCell ref="O10:P10"/>
    <mergeCell ref="Q10:R10"/>
    <mergeCell ref="S10:T10"/>
    <mergeCell ref="A9:J9"/>
    <mergeCell ref="K9:L9"/>
    <mergeCell ref="M9:N9"/>
    <mergeCell ref="O9:P9"/>
    <mergeCell ref="Q9:R9"/>
    <mergeCell ref="S9:T9"/>
    <mergeCell ref="A8:J8"/>
    <mergeCell ref="K8:L8"/>
    <mergeCell ref="M8:N8"/>
    <mergeCell ref="O8:P8"/>
    <mergeCell ref="Q8:R8"/>
    <mergeCell ref="S8:T8"/>
    <mergeCell ref="S6:T6"/>
    <mergeCell ref="A7:J7"/>
    <mergeCell ref="K7:L7"/>
    <mergeCell ref="M7:N7"/>
    <mergeCell ref="O7:P7"/>
    <mergeCell ref="Q7:R7"/>
    <mergeCell ref="S7:T7"/>
    <mergeCell ref="U4:U5"/>
    <mergeCell ref="M5:N5"/>
    <mergeCell ref="O5:P5"/>
    <mergeCell ref="Q5:R5"/>
    <mergeCell ref="S5:T5"/>
    <mergeCell ref="A6:J6"/>
    <mergeCell ref="K6:L6"/>
    <mergeCell ref="M6:N6"/>
    <mergeCell ref="O6:P6"/>
    <mergeCell ref="Q6:R6"/>
    <mergeCell ref="A1:T1"/>
    <mergeCell ref="A2:E2"/>
    <mergeCell ref="F2:T2"/>
    <mergeCell ref="A3:E3"/>
    <mergeCell ref="F3:T3"/>
    <mergeCell ref="A4:J5"/>
    <mergeCell ref="K4:L5"/>
    <mergeCell ref="M4:P4"/>
    <mergeCell ref="Q4:T4"/>
  </mergeCells>
  <conditionalFormatting sqref="O7:P11 O13:P13">
    <cfRule type="cellIs" dxfId="5" priority="3" stopIfTrue="1" operator="equal">
      <formula>1</formula>
    </cfRule>
  </conditionalFormatting>
  <conditionalFormatting sqref="O6:P6">
    <cfRule type="cellIs" dxfId="4" priority="2" stopIfTrue="1" operator="equal">
      <formula>1</formula>
    </cfRule>
  </conditionalFormatting>
  <conditionalFormatting sqref="O12:P12">
    <cfRule type="cellIs" dxfId="3" priority="1" stopIfTrue="1" operator="equal">
      <formula>1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tabSelected="1" workbookViewId="0">
      <selection activeCell="AA10" sqref="AA10"/>
    </sheetView>
  </sheetViews>
  <sheetFormatPr defaultRowHeight="15.75" x14ac:dyDescent="0.25"/>
  <cols>
    <col min="1" max="11" width="3.625" customWidth="1"/>
    <col min="12" max="12" width="6" customWidth="1"/>
    <col min="13" max="20" width="3.625" customWidth="1"/>
    <col min="21" max="21" width="11.125" customWidth="1"/>
  </cols>
  <sheetData>
    <row r="1" spans="1:21" ht="19.5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">
        <v>42309</v>
      </c>
    </row>
    <row r="2" spans="1:21" x14ac:dyDescent="0.25">
      <c r="A2" s="130" t="s">
        <v>1</v>
      </c>
      <c r="B2" s="131"/>
      <c r="C2" s="131"/>
      <c r="D2" s="131"/>
      <c r="E2" s="132"/>
      <c r="F2" s="130" t="s">
        <v>40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  <c r="U2" s="1" t="s">
        <v>2</v>
      </c>
    </row>
    <row r="3" spans="1:21" x14ac:dyDescent="0.25">
      <c r="A3" s="133" t="s">
        <v>41</v>
      </c>
      <c r="B3" s="134"/>
      <c r="C3" s="134"/>
      <c r="D3" s="134"/>
      <c r="E3" s="135"/>
      <c r="F3" s="136" t="s">
        <v>52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2" t="s">
        <v>25</v>
      </c>
    </row>
    <row r="4" spans="1:2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0" t="s">
        <v>4</v>
      </c>
      <c r="L4" s="60"/>
      <c r="M4" s="60" t="s">
        <v>5</v>
      </c>
      <c r="N4" s="60"/>
      <c r="O4" s="60"/>
      <c r="P4" s="60"/>
      <c r="Q4" s="60" t="s">
        <v>6</v>
      </c>
      <c r="R4" s="60"/>
      <c r="S4" s="60"/>
      <c r="T4" s="60"/>
      <c r="U4" s="60" t="s">
        <v>7</v>
      </c>
    </row>
    <row r="5" spans="1:2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0"/>
      <c r="L5" s="60"/>
      <c r="M5" s="60" t="s">
        <v>8</v>
      </c>
      <c r="N5" s="60"/>
      <c r="O5" s="60" t="s">
        <v>9</v>
      </c>
      <c r="P5" s="60"/>
      <c r="Q5" s="60" t="s">
        <v>8</v>
      </c>
      <c r="R5" s="60"/>
      <c r="S5" s="60" t="s">
        <v>9</v>
      </c>
      <c r="T5" s="60"/>
      <c r="U5" s="60"/>
    </row>
    <row r="6" spans="1:21" ht="15.75" customHeight="1" x14ac:dyDescent="0.25">
      <c r="A6" s="124" t="s">
        <v>42</v>
      </c>
      <c r="B6" s="125"/>
      <c r="C6" s="125"/>
      <c r="D6" s="125"/>
      <c r="E6" s="125"/>
      <c r="F6" s="125"/>
      <c r="G6" s="125"/>
      <c r="H6" s="125"/>
      <c r="I6" s="125"/>
      <c r="J6" s="126"/>
      <c r="K6" s="127">
        <v>1</v>
      </c>
      <c r="L6" s="127"/>
      <c r="M6" s="127">
        <v>1</v>
      </c>
      <c r="N6" s="127"/>
      <c r="O6" s="127">
        <v>0</v>
      </c>
      <c r="P6" s="127"/>
      <c r="Q6" s="123">
        <v>169.55</v>
      </c>
      <c r="R6" s="123"/>
      <c r="S6" s="123">
        <v>18.38</v>
      </c>
      <c r="T6" s="123"/>
      <c r="U6" s="16">
        <f>K6*TRUNC((M6*Q6+O6*S6),2)</f>
        <v>169.55</v>
      </c>
    </row>
    <row r="7" spans="1:21" x14ac:dyDescent="0.25">
      <c r="A7" s="116" t="s">
        <v>43</v>
      </c>
      <c r="B7" s="117"/>
      <c r="C7" s="117"/>
      <c r="D7" s="117"/>
      <c r="E7" s="117"/>
      <c r="F7" s="117"/>
      <c r="G7" s="117"/>
      <c r="H7" s="117"/>
      <c r="I7" s="117"/>
      <c r="J7" s="118"/>
      <c r="K7" s="119">
        <v>1</v>
      </c>
      <c r="L7" s="120"/>
      <c r="M7" s="119">
        <v>0.59</v>
      </c>
      <c r="N7" s="120"/>
      <c r="O7" s="119">
        <v>0.41</v>
      </c>
      <c r="P7" s="120"/>
      <c r="Q7" s="121">
        <v>75.260000000000005</v>
      </c>
      <c r="R7" s="122"/>
      <c r="S7" s="121">
        <v>13.75</v>
      </c>
      <c r="T7" s="122"/>
      <c r="U7" s="16">
        <f t="shared" ref="U7:U12" si="0">K7*TRUNC((M7*Q7+O7*S7),2)</f>
        <v>50.04</v>
      </c>
    </row>
    <row r="8" spans="1:21" x14ac:dyDescent="0.25">
      <c r="A8" s="116" t="s">
        <v>44</v>
      </c>
      <c r="B8" s="117"/>
      <c r="C8" s="117"/>
      <c r="D8" s="117"/>
      <c r="E8" s="117"/>
      <c r="F8" s="117"/>
      <c r="G8" s="117"/>
      <c r="H8" s="117"/>
      <c r="I8" s="117"/>
      <c r="J8" s="118"/>
      <c r="K8" s="119">
        <v>1</v>
      </c>
      <c r="L8" s="120"/>
      <c r="M8" s="119">
        <v>0.86</v>
      </c>
      <c r="N8" s="120"/>
      <c r="O8" s="119">
        <v>0.14000000000000001</v>
      </c>
      <c r="P8" s="120"/>
      <c r="Q8" s="121">
        <v>118.78</v>
      </c>
      <c r="R8" s="122"/>
      <c r="S8" s="121">
        <v>13.75</v>
      </c>
      <c r="T8" s="122"/>
      <c r="U8" s="16">
        <f t="shared" si="0"/>
        <v>104.07</v>
      </c>
    </row>
    <row r="9" spans="1:2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8"/>
      <c r="K9" s="119">
        <v>1</v>
      </c>
      <c r="L9" s="120"/>
      <c r="M9" s="119">
        <v>0.59</v>
      </c>
      <c r="N9" s="120"/>
      <c r="O9" s="119">
        <v>0.41</v>
      </c>
      <c r="P9" s="120"/>
      <c r="Q9" s="121">
        <v>3.32</v>
      </c>
      <c r="R9" s="122"/>
      <c r="S9" s="121">
        <v>0</v>
      </c>
      <c r="T9" s="122"/>
      <c r="U9" s="16">
        <f t="shared" si="0"/>
        <v>1.95</v>
      </c>
    </row>
    <row r="10" spans="1:21" ht="25.5" customHeight="1" x14ac:dyDescent="0.25">
      <c r="A10" s="113" t="s">
        <v>46</v>
      </c>
      <c r="B10" s="114"/>
      <c r="C10" s="114"/>
      <c r="D10" s="114"/>
      <c r="E10" s="114"/>
      <c r="F10" s="114"/>
      <c r="G10" s="114"/>
      <c r="H10" s="114"/>
      <c r="I10" s="114"/>
      <c r="J10" s="115"/>
      <c r="K10" s="111">
        <v>1</v>
      </c>
      <c r="L10" s="111"/>
      <c r="M10" s="111">
        <v>0.67</v>
      </c>
      <c r="N10" s="111"/>
      <c r="O10" s="111">
        <v>0.33</v>
      </c>
      <c r="P10" s="111"/>
      <c r="Q10" s="112">
        <v>143.51</v>
      </c>
      <c r="R10" s="112"/>
      <c r="S10" s="112">
        <v>13.75</v>
      </c>
      <c r="T10" s="112"/>
      <c r="U10" s="16">
        <f t="shared" si="0"/>
        <v>100.68</v>
      </c>
    </row>
    <row r="11" spans="1:21" x14ac:dyDescent="0.25">
      <c r="A11" s="91" t="s">
        <v>47</v>
      </c>
      <c r="B11" s="91"/>
      <c r="C11" s="91"/>
      <c r="D11" s="91"/>
      <c r="E11" s="91"/>
      <c r="F11" s="91"/>
      <c r="G11" s="91"/>
      <c r="H11" s="91"/>
      <c r="I11" s="91"/>
      <c r="J11" s="91"/>
      <c r="K11" s="111">
        <v>1.4</v>
      </c>
      <c r="L11" s="111"/>
      <c r="M11" s="111">
        <v>1</v>
      </c>
      <c r="N11" s="111"/>
      <c r="O11" s="111">
        <v>0</v>
      </c>
      <c r="P11" s="111"/>
      <c r="Q11" s="112">
        <v>147.07</v>
      </c>
      <c r="R11" s="112"/>
      <c r="S11" s="112">
        <v>13.75</v>
      </c>
      <c r="T11" s="112"/>
      <c r="U11" s="16">
        <f t="shared" si="0"/>
        <v>205.89799999999997</v>
      </c>
    </row>
    <row r="12" spans="1:21" x14ac:dyDescent="0.25">
      <c r="A12" s="91" t="s">
        <v>48</v>
      </c>
      <c r="B12" s="91"/>
      <c r="C12" s="91"/>
      <c r="D12" s="91"/>
      <c r="E12" s="91"/>
      <c r="F12" s="91"/>
      <c r="G12" s="91"/>
      <c r="H12" s="91"/>
      <c r="I12" s="91"/>
      <c r="J12" s="91"/>
      <c r="K12" s="111">
        <v>1</v>
      </c>
      <c r="L12" s="111"/>
      <c r="M12" s="111">
        <v>0.93</v>
      </c>
      <c r="N12" s="111"/>
      <c r="O12" s="111">
        <v>7.0000000000000007E-2</v>
      </c>
      <c r="P12" s="111"/>
      <c r="Q12" s="112">
        <v>149.08000000000001</v>
      </c>
      <c r="R12" s="112"/>
      <c r="S12" s="112">
        <v>13.75</v>
      </c>
      <c r="T12" s="112"/>
      <c r="U12" s="16">
        <f t="shared" si="0"/>
        <v>139.6</v>
      </c>
    </row>
    <row r="13" spans="1:2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11"/>
      <c r="M13" s="111"/>
      <c r="N13" s="111"/>
      <c r="O13" s="111"/>
      <c r="P13" s="111"/>
      <c r="Q13" s="112"/>
      <c r="R13" s="112"/>
      <c r="S13" s="112"/>
      <c r="T13" s="112"/>
      <c r="U13" s="3"/>
    </row>
    <row r="14" spans="1:21" x14ac:dyDescent="0.25">
      <c r="A14" s="106" t="s">
        <v>10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7">
        <v>0.15509999999999999</v>
      </c>
      <c r="L14" s="107"/>
      <c r="M14" s="108"/>
      <c r="N14" s="108"/>
      <c r="O14" s="108"/>
      <c r="P14" s="108"/>
      <c r="Q14" s="109"/>
      <c r="R14" s="109"/>
      <c r="S14" s="109"/>
      <c r="T14" s="109"/>
      <c r="U14" s="3">
        <f>TRUNC(K14*U21,2)</f>
        <v>9.36</v>
      </c>
    </row>
    <row r="15" spans="1:2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 t="s">
        <v>11</v>
      </c>
      <c r="S15" s="40"/>
      <c r="T15" s="40"/>
      <c r="U15" s="4">
        <f>SUM(U6:U14)</f>
        <v>781.14799999999991</v>
      </c>
    </row>
    <row r="16" spans="1:21" ht="24" x14ac:dyDescent="0.25">
      <c r="A16" s="69" t="s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0" t="s">
        <v>13</v>
      </c>
      <c r="P16" s="60"/>
      <c r="Q16" s="60"/>
      <c r="R16" s="60" t="s">
        <v>14</v>
      </c>
      <c r="S16" s="60"/>
      <c r="T16" s="60"/>
      <c r="U16" s="18" t="s">
        <v>7</v>
      </c>
    </row>
    <row r="17" spans="1:21" x14ac:dyDescent="0.25">
      <c r="A17" s="105" t="s">
        <v>15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3">
        <v>1</v>
      </c>
      <c r="P17" s="93"/>
      <c r="Q17" s="93"/>
      <c r="R17" s="94">
        <v>35.43</v>
      </c>
      <c r="S17" s="94"/>
      <c r="T17" s="94"/>
      <c r="U17" s="5">
        <f>ROUND(R17*O17,2)</f>
        <v>35.43</v>
      </c>
    </row>
    <row r="18" spans="1:21" ht="15.75" customHeight="1" x14ac:dyDescent="0.25">
      <c r="A18" s="102" t="s">
        <v>39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>
        <v>3</v>
      </c>
      <c r="P18" s="103"/>
      <c r="Q18" s="103"/>
      <c r="R18" s="104">
        <v>8.32</v>
      </c>
      <c r="S18" s="104"/>
      <c r="T18" s="104"/>
      <c r="U18" s="5">
        <f t="shared" ref="U18" si="1">ROUND(R18*O18,2)</f>
        <v>24.96</v>
      </c>
    </row>
    <row r="19" spans="1:2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3"/>
      <c r="Q19" s="103"/>
      <c r="R19" s="104"/>
      <c r="S19" s="104"/>
      <c r="T19" s="104"/>
      <c r="U19" s="5"/>
    </row>
    <row r="20" spans="1:2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83"/>
      <c r="Q20" s="83"/>
      <c r="R20" s="84"/>
      <c r="S20" s="84"/>
      <c r="T20" s="84"/>
      <c r="U20" s="6"/>
    </row>
    <row r="21" spans="1:2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 t="s">
        <v>16</v>
      </c>
      <c r="S21" s="40"/>
      <c r="T21" s="40"/>
      <c r="U21" s="7">
        <f>SUM(U17:U20)</f>
        <v>60.39</v>
      </c>
    </row>
    <row r="22" spans="1:21" x14ac:dyDescent="0.25">
      <c r="A22" s="97" t="s">
        <v>17</v>
      </c>
      <c r="B22" s="97"/>
      <c r="C22" s="97"/>
      <c r="D22" s="97"/>
      <c r="E22" s="97"/>
      <c r="F22" s="97"/>
      <c r="G22" s="97"/>
      <c r="H22" s="97"/>
      <c r="I22" s="98"/>
      <c r="J22" s="99">
        <v>144</v>
      </c>
      <c r="K22" s="100"/>
      <c r="L22" s="100"/>
      <c r="M22" s="101" t="s">
        <v>18</v>
      </c>
      <c r="N22" s="101"/>
      <c r="O22" s="101"/>
      <c r="P22" s="101"/>
      <c r="Q22" s="101"/>
      <c r="R22" s="101"/>
      <c r="S22" s="101"/>
      <c r="T22" s="101"/>
      <c r="U22" s="7">
        <f>SUM(U15,U21)</f>
        <v>841.5379999999999</v>
      </c>
    </row>
    <row r="23" spans="1:21" x14ac:dyDescent="0.25">
      <c r="A23" s="95"/>
      <c r="B23" s="95"/>
      <c r="C23" s="95"/>
      <c r="D23" s="61" t="s">
        <v>19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">
        <f>U22/J22</f>
        <v>5.8440138888888882</v>
      </c>
    </row>
    <row r="24" spans="1:21" ht="24" x14ac:dyDescent="0.25">
      <c r="A24" s="69" t="s">
        <v>20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0" t="s">
        <v>21</v>
      </c>
      <c r="N24" s="60"/>
      <c r="O24" s="60" t="s">
        <v>22</v>
      </c>
      <c r="P24" s="60"/>
      <c r="Q24" s="60"/>
      <c r="R24" s="60" t="s">
        <v>23</v>
      </c>
      <c r="S24" s="60"/>
      <c r="T24" s="60"/>
      <c r="U24" s="18" t="s">
        <v>24</v>
      </c>
    </row>
    <row r="25" spans="1:21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2"/>
      <c r="O25" s="93"/>
      <c r="P25" s="93"/>
      <c r="Q25" s="93"/>
      <c r="R25" s="94"/>
      <c r="S25" s="94"/>
      <c r="T25" s="94"/>
      <c r="U25" s="5"/>
    </row>
    <row r="26" spans="1:21" x14ac:dyDescent="0.25">
      <c r="A26" s="70" t="s">
        <v>49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3" t="s">
        <v>25</v>
      </c>
      <c r="N26" s="74"/>
      <c r="O26" s="75">
        <v>0.92</v>
      </c>
      <c r="P26" s="76"/>
      <c r="Q26" s="77"/>
      <c r="R26" s="78">
        <v>8.6999999999999993</v>
      </c>
      <c r="S26" s="79"/>
      <c r="T26" s="80"/>
      <c r="U26" s="5">
        <f>O26*R26</f>
        <v>8.0039999999999996</v>
      </c>
    </row>
    <row r="27" spans="1:21" x14ac:dyDescent="0.25">
      <c r="A27" s="70" t="s">
        <v>53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3" t="s">
        <v>25</v>
      </c>
      <c r="N27" s="74"/>
      <c r="O27" s="75">
        <v>0.23</v>
      </c>
      <c r="P27" s="76"/>
      <c r="Q27" s="77"/>
      <c r="R27" s="78">
        <v>40</v>
      </c>
      <c r="S27" s="79"/>
      <c r="T27" s="80"/>
      <c r="U27" s="5">
        <f>O27*R27</f>
        <v>9.2000000000000011</v>
      </c>
    </row>
    <row r="28" spans="1:2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7"/>
      <c r="M28" s="73"/>
      <c r="N28" s="74"/>
      <c r="O28" s="75"/>
      <c r="P28" s="76"/>
      <c r="Q28" s="77"/>
      <c r="R28" s="88"/>
      <c r="S28" s="89"/>
      <c r="T28" s="90"/>
      <c r="U28" s="5"/>
    </row>
    <row r="29" spans="1:2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3"/>
      <c r="N29" s="74"/>
      <c r="O29" s="75"/>
      <c r="P29" s="76"/>
      <c r="Q29" s="77"/>
      <c r="R29" s="78"/>
      <c r="S29" s="79"/>
      <c r="T29" s="80"/>
      <c r="U29" s="5"/>
    </row>
    <row r="30" spans="1:21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82"/>
      <c r="O30" s="83"/>
      <c r="P30" s="83"/>
      <c r="Q30" s="83"/>
      <c r="R30" s="84"/>
      <c r="S30" s="84"/>
      <c r="T30" s="84"/>
      <c r="U30" s="8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 t="s">
        <v>26</v>
      </c>
      <c r="S31" s="40"/>
      <c r="T31" s="40"/>
      <c r="U31" s="7">
        <f>SUM(U25:U30)</f>
        <v>17.204000000000001</v>
      </c>
    </row>
    <row r="32" spans="1:21" x14ac:dyDescent="0.25">
      <c r="A32" s="69" t="s">
        <v>27</v>
      </c>
      <c r="B32" s="69"/>
      <c r="C32" s="69"/>
      <c r="D32" s="69"/>
      <c r="E32" s="69"/>
      <c r="F32" s="69"/>
      <c r="G32" s="69"/>
      <c r="H32" s="69"/>
      <c r="I32" s="61" t="s">
        <v>28</v>
      </c>
      <c r="J32" s="61"/>
      <c r="K32" s="61"/>
      <c r="L32" s="61"/>
      <c r="M32" s="61"/>
      <c r="N32" s="61"/>
      <c r="O32" s="60" t="s">
        <v>29</v>
      </c>
      <c r="P32" s="60"/>
      <c r="Q32" s="60"/>
      <c r="R32" s="60" t="s">
        <v>23</v>
      </c>
      <c r="S32" s="60"/>
      <c r="T32" s="60"/>
      <c r="U32" s="60" t="s">
        <v>24</v>
      </c>
    </row>
    <row r="33" spans="1:21" x14ac:dyDescent="0.25">
      <c r="A33" s="69"/>
      <c r="B33" s="69"/>
      <c r="C33" s="69"/>
      <c r="D33" s="69"/>
      <c r="E33" s="69"/>
      <c r="F33" s="69"/>
      <c r="G33" s="69"/>
      <c r="H33" s="69"/>
      <c r="I33" s="61" t="s">
        <v>30</v>
      </c>
      <c r="J33" s="61"/>
      <c r="K33" s="61" t="s">
        <v>31</v>
      </c>
      <c r="L33" s="61"/>
      <c r="M33" s="61" t="s">
        <v>32</v>
      </c>
      <c r="N33" s="61"/>
      <c r="O33" s="60"/>
      <c r="P33" s="60"/>
      <c r="Q33" s="60"/>
      <c r="R33" s="60"/>
      <c r="S33" s="60"/>
      <c r="T33" s="60"/>
      <c r="U33" s="60"/>
    </row>
    <row r="34" spans="1:21" ht="26.25" customHeight="1" x14ac:dyDescent="0.25">
      <c r="A34" s="62" t="s">
        <v>56</v>
      </c>
      <c r="B34" s="62"/>
      <c r="C34" s="62"/>
      <c r="D34" s="62"/>
      <c r="E34" s="62"/>
      <c r="F34" s="62"/>
      <c r="G34" s="62"/>
      <c r="H34" s="62"/>
      <c r="I34" s="63">
        <v>2.2000000000000002</v>
      </c>
      <c r="J34" s="64"/>
      <c r="K34" s="65">
        <v>5.32</v>
      </c>
      <c r="L34" s="65"/>
      <c r="M34" s="66">
        <f>SUM(I34:L34)</f>
        <v>7.5200000000000005</v>
      </c>
      <c r="N34" s="66"/>
      <c r="O34" s="67">
        <v>1.472</v>
      </c>
      <c r="P34" s="67"/>
      <c r="Q34" s="67"/>
      <c r="R34" s="68"/>
      <c r="S34" s="68"/>
      <c r="T34" s="68"/>
      <c r="U34" s="19"/>
    </row>
    <row r="35" spans="1:21" ht="33" customHeight="1" x14ac:dyDescent="0.25">
      <c r="A35" s="53" t="s">
        <v>57</v>
      </c>
      <c r="B35" s="54"/>
      <c r="C35" s="54"/>
      <c r="D35" s="54"/>
      <c r="E35" s="54"/>
      <c r="F35" s="54"/>
      <c r="G35" s="54"/>
      <c r="H35" s="55"/>
      <c r="I35" s="56"/>
      <c r="J35" s="56"/>
      <c r="K35" s="57">
        <v>14.5</v>
      </c>
      <c r="L35" s="57"/>
      <c r="M35" s="57">
        <f>SUM(K35)</f>
        <v>14.5</v>
      </c>
      <c r="N35" s="57"/>
      <c r="O35" s="58">
        <v>0.34499999999999997</v>
      </c>
      <c r="P35" s="58"/>
      <c r="Q35" s="58"/>
      <c r="R35" s="59"/>
      <c r="S35" s="59"/>
      <c r="T35" s="59"/>
      <c r="U35" s="17"/>
    </row>
    <row r="36" spans="1:21" x14ac:dyDescent="0.25">
      <c r="A36" s="49"/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0"/>
      <c r="N36" s="50"/>
      <c r="O36" s="51"/>
      <c r="P36" s="51"/>
      <c r="Q36" s="51"/>
      <c r="R36" s="52"/>
      <c r="S36" s="52"/>
      <c r="T36" s="52"/>
      <c r="U36" s="17">
        <f>INT((M36*O36*R36)*100)/100</f>
        <v>0</v>
      </c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7"/>
      <c r="P37" s="47"/>
      <c r="Q37" s="47"/>
      <c r="R37" s="48"/>
      <c r="S37" s="48"/>
      <c r="T37" s="48"/>
      <c r="U37" s="20">
        <f>INT((M37*O37*R37)*100)/100</f>
        <v>0</v>
      </c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 t="s">
        <v>33</v>
      </c>
      <c r="S38" s="40"/>
      <c r="T38" s="40"/>
      <c r="U38" s="9">
        <f>SUM(U34:U37)</f>
        <v>0</v>
      </c>
    </row>
    <row r="39" spans="1:2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x14ac:dyDescent="0.25">
      <c r="A40" s="42" t="s">
        <v>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10">
        <f>SUM(U23,U31,U38)</f>
        <v>23.048013888888889</v>
      </c>
    </row>
    <row r="41" spans="1:21" x14ac:dyDescent="0.25">
      <c r="A41" s="11" t="s">
        <v>35</v>
      </c>
      <c r="B41" s="12"/>
      <c r="C41" s="12"/>
      <c r="D41" s="12"/>
      <c r="E41" s="12"/>
      <c r="F41" s="12"/>
      <c r="G41" s="12"/>
      <c r="H41" s="13" t="s">
        <v>36</v>
      </c>
      <c r="I41" s="43">
        <v>0.29980000000000001</v>
      </c>
      <c r="J41" s="43"/>
      <c r="K41" s="12" t="s">
        <v>37</v>
      </c>
      <c r="L41" s="12"/>
      <c r="M41" s="12"/>
      <c r="N41" s="12"/>
      <c r="O41" s="12"/>
      <c r="P41" s="12"/>
      <c r="Q41" s="12"/>
      <c r="R41" s="12"/>
      <c r="S41" s="12"/>
      <c r="T41" s="12"/>
      <c r="U41" s="14">
        <f>TRUNC((U40*I41),2)</f>
        <v>6.9</v>
      </c>
    </row>
    <row r="42" spans="1:21" ht="18.75" x14ac:dyDescent="0.4">
      <c r="A42" s="44" t="s">
        <v>38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14">
        <f>TRUNC((U41+U40),2)</f>
        <v>29.94</v>
      </c>
    </row>
    <row r="43" spans="1:21" ht="16.5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7"/>
      <c r="B44" s="37"/>
      <c r="C44" s="37"/>
      <c r="D44" s="37"/>
      <c r="E44" s="37"/>
      <c r="F44" s="37"/>
      <c r="G44" s="37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25">
      <c r="A45" s="37"/>
      <c r="B45" s="37"/>
      <c r="C45" s="37"/>
      <c r="D45" s="37"/>
      <c r="E45" s="37"/>
      <c r="F45" s="37"/>
      <c r="G45" s="37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ht="16.5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8.75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2" customHeight="1" x14ac:dyDescent="0.4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8"/>
    </row>
    <row r="49" spans="1:21" ht="18.75" x14ac:dyDescent="0.4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</row>
    <row r="50" spans="1:21" ht="1.5" customHeight="1" x14ac:dyDescent="0.2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</row>
  </sheetData>
  <mergeCells count="170">
    <mergeCell ref="A47:U47"/>
    <mergeCell ref="A48:U48"/>
    <mergeCell ref="A49:U49"/>
    <mergeCell ref="A50:U50"/>
    <mergeCell ref="A43:I43"/>
    <mergeCell ref="J43:P43"/>
    <mergeCell ref="Q43:U43"/>
    <mergeCell ref="A44:H45"/>
    <mergeCell ref="I44:U45"/>
    <mergeCell ref="A46:U46"/>
    <mergeCell ref="A38:Q38"/>
    <mergeCell ref="R38:T38"/>
    <mergeCell ref="A39:U39"/>
    <mergeCell ref="A40:T40"/>
    <mergeCell ref="I41:J41"/>
    <mergeCell ref="A42:T42"/>
    <mergeCell ref="A37:H37"/>
    <mergeCell ref="I37:J37"/>
    <mergeCell ref="K37:L37"/>
    <mergeCell ref="M37:N37"/>
    <mergeCell ref="O37:Q37"/>
    <mergeCell ref="R37:T37"/>
    <mergeCell ref="A36:H36"/>
    <mergeCell ref="I36:J36"/>
    <mergeCell ref="K36:L36"/>
    <mergeCell ref="M36:N36"/>
    <mergeCell ref="O36:Q36"/>
    <mergeCell ref="R36:T36"/>
    <mergeCell ref="A35:H35"/>
    <mergeCell ref="I35:J35"/>
    <mergeCell ref="K35:L35"/>
    <mergeCell ref="M35:N35"/>
    <mergeCell ref="O35:Q35"/>
    <mergeCell ref="R35:T35"/>
    <mergeCell ref="U32:U33"/>
    <mergeCell ref="I33:J33"/>
    <mergeCell ref="K33:L33"/>
    <mergeCell ref="M33:N33"/>
    <mergeCell ref="A34:H34"/>
    <mergeCell ref="I34:J34"/>
    <mergeCell ref="K34:L34"/>
    <mergeCell ref="M34:N34"/>
    <mergeCell ref="O34:Q34"/>
    <mergeCell ref="R34:T34"/>
    <mergeCell ref="A31:Q31"/>
    <mergeCell ref="R31:T31"/>
    <mergeCell ref="A32:H33"/>
    <mergeCell ref="I32:N32"/>
    <mergeCell ref="O32:Q33"/>
    <mergeCell ref="R32:T33"/>
    <mergeCell ref="A29:L29"/>
    <mergeCell ref="M29:N29"/>
    <mergeCell ref="O29:Q29"/>
    <mergeCell ref="R29:T29"/>
    <mergeCell ref="A30:L30"/>
    <mergeCell ref="M30:N30"/>
    <mergeCell ref="O30:Q30"/>
    <mergeCell ref="R30:T30"/>
    <mergeCell ref="A27:L27"/>
    <mergeCell ref="M27:N27"/>
    <mergeCell ref="O27:Q27"/>
    <mergeCell ref="R27:T27"/>
    <mergeCell ref="A28:L28"/>
    <mergeCell ref="M28:N28"/>
    <mergeCell ref="O28:Q28"/>
    <mergeCell ref="R28:T28"/>
    <mergeCell ref="A25:L25"/>
    <mergeCell ref="M25:N25"/>
    <mergeCell ref="O25:Q25"/>
    <mergeCell ref="R25:T25"/>
    <mergeCell ref="A26:L26"/>
    <mergeCell ref="M26:N26"/>
    <mergeCell ref="O26:Q26"/>
    <mergeCell ref="R26:T26"/>
    <mergeCell ref="A23:C23"/>
    <mergeCell ref="D23:T23"/>
    <mergeCell ref="A24:L24"/>
    <mergeCell ref="M24:N24"/>
    <mergeCell ref="O24:Q24"/>
    <mergeCell ref="R24:T24"/>
    <mergeCell ref="A20:N20"/>
    <mergeCell ref="O20:Q20"/>
    <mergeCell ref="R20:T20"/>
    <mergeCell ref="A21:Q21"/>
    <mergeCell ref="R21:T21"/>
    <mergeCell ref="A22:I22"/>
    <mergeCell ref="J22:L22"/>
    <mergeCell ref="M22:T22"/>
    <mergeCell ref="A18:N18"/>
    <mergeCell ref="O18:Q18"/>
    <mergeCell ref="R18:T18"/>
    <mergeCell ref="A19:N19"/>
    <mergeCell ref="O19:Q19"/>
    <mergeCell ref="R19:T19"/>
    <mergeCell ref="A15:Q15"/>
    <mergeCell ref="R15:T15"/>
    <mergeCell ref="A16:N16"/>
    <mergeCell ref="O16:Q16"/>
    <mergeCell ref="R16:T16"/>
    <mergeCell ref="A17:N17"/>
    <mergeCell ref="O17:Q17"/>
    <mergeCell ref="R17:T17"/>
    <mergeCell ref="A14:J14"/>
    <mergeCell ref="K14:L14"/>
    <mergeCell ref="M14:N14"/>
    <mergeCell ref="O14:P14"/>
    <mergeCell ref="Q14:R14"/>
    <mergeCell ref="S14:T14"/>
    <mergeCell ref="A13:J13"/>
    <mergeCell ref="K13:L13"/>
    <mergeCell ref="M13:N13"/>
    <mergeCell ref="O13:P13"/>
    <mergeCell ref="Q13:R13"/>
    <mergeCell ref="S13:T13"/>
    <mergeCell ref="A12:J12"/>
    <mergeCell ref="K12:L12"/>
    <mergeCell ref="M12:N12"/>
    <mergeCell ref="O12:P12"/>
    <mergeCell ref="Q12:R12"/>
    <mergeCell ref="S12:T12"/>
    <mergeCell ref="A11:J11"/>
    <mergeCell ref="K11:L11"/>
    <mergeCell ref="M11:N11"/>
    <mergeCell ref="O11:P11"/>
    <mergeCell ref="Q11:R11"/>
    <mergeCell ref="S11:T11"/>
    <mergeCell ref="A10:J10"/>
    <mergeCell ref="K10:L10"/>
    <mergeCell ref="M10:N10"/>
    <mergeCell ref="O10:P10"/>
    <mergeCell ref="Q10:R10"/>
    <mergeCell ref="S10:T10"/>
    <mergeCell ref="A9:J9"/>
    <mergeCell ref="K9:L9"/>
    <mergeCell ref="M9:N9"/>
    <mergeCell ref="O9:P9"/>
    <mergeCell ref="Q9:R9"/>
    <mergeCell ref="S9:T9"/>
    <mergeCell ref="A8:J8"/>
    <mergeCell ref="K8:L8"/>
    <mergeCell ref="M8:N8"/>
    <mergeCell ref="O8:P8"/>
    <mergeCell ref="Q8:R8"/>
    <mergeCell ref="S8:T8"/>
    <mergeCell ref="S6:T6"/>
    <mergeCell ref="A7:J7"/>
    <mergeCell ref="K7:L7"/>
    <mergeCell ref="M7:N7"/>
    <mergeCell ref="O7:P7"/>
    <mergeCell ref="Q7:R7"/>
    <mergeCell ref="S7:T7"/>
    <mergeCell ref="U4:U5"/>
    <mergeCell ref="M5:N5"/>
    <mergeCell ref="O5:P5"/>
    <mergeCell ref="Q5:R5"/>
    <mergeCell ref="S5:T5"/>
    <mergeCell ref="A6:J6"/>
    <mergeCell ref="K6:L6"/>
    <mergeCell ref="M6:N6"/>
    <mergeCell ref="O6:P6"/>
    <mergeCell ref="Q6:R6"/>
    <mergeCell ref="A1:T1"/>
    <mergeCell ref="A2:E2"/>
    <mergeCell ref="F2:T2"/>
    <mergeCell ref="A3:E3"/>
    <mergeCell ref="F3:T3"/>
    <mergeCell ref="A4:J5"/>
    <mergeCell ref="K4:L5"/>
    <mergeCell ref="M4:P4"/>
    <mergeCell ref="Q4:T4"/>
  </mergeCells>
  <conditionalFormatting sqref="O7:P11 O13:P13">
    <cfRule type="cellIs" dxfId="2" priority="3" stopIfTrue="1" operator="equal">
      <formula>1</formula>
    </cfRule>
  </conditionalFormatting>
  <conditionalFormatting sqref="O6:P6">
    <cfRule type="cellIs" dxfId="1" priority="2" stopIfTrue="1" operator="equal">
      <formula>1</formula>
    </cfRule>
  </conditionalFormatting>
  <conditionalFormatting sqref="O12:P12">
    <cfRule type="cellIs" dxfId="0" priority="1" stopIfTrue="1" operator="equal">
      <formula>1</formula>
    </cfRule>
  </conditionalFormatting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AQUISIÇÃ MATERIAL JAZIDA OK</vt:lpstr>
      <vt:lpstr>REFFORÇO DO SUBLEITO OK</vt:lpstr>
      <vt:lpstr>SUB-BASE OK </vt:lpstr>
      <vt:lpstr>BASE  soloxareia OK</vt:lpstr>
      <vt:lpstr>'AQUISIÇÃ MATERIAL JAZIDA OK'!Area_de_impressao</vt:lpstr>
      <vt:lpstr>'BASE  soloxareia OK'!Area_de_impressao</vt:lpstr>
      <vt:lpstr>'REFFORÇO DO SUBLEITO OK'!Area_de_impressao</vt:lpstr>
      <vt:lpstr>'SUB-BASE OK '!Area_de_impressao</vt:lpstr>
    </vt:vector>
  </TitlesOfParts>
  <Company>TABAJARA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JOAO</cp:lastModifiedBy>
  <cp:lastPrinted>2016-05-19T22:56:01Z</cp:lastPrinted>
  <dcterms:created xsi:type="dcterms:W3CDTF">2012-01-23T02:05:59Z</dcterms:created>
  <dcterms:modified xsi:type="dcterms:W3CDTF">2016-10-03T20:40:09Z</dcterms:modified>
</cp:coreProperties>
</file>