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9675" yWindow="630" windowWidth="10005" windowHeight="7440" firstSheet="8" activeTab="8"/>
  </bookViews>
  <sheets>
    <sheet name="Plan2" sheetId="6" r:id="rId1"/>
    <sheet name="EEE Ipanema" sheetId="7" r:id="rId2"/>
    <sheet name="Ligações Ipanema" sheetId="8" r:id="rId3"/>
    <sheet name="Recalque Ipanema" sheetId="9" r:id="rId4"/>
    <sheet name="Ramal Ipanema" sheetId="10" r:id="rId5"/>
    <sheet name="Rede Ipanema" sheetId="11" r:id="rId6"/>
    <sheet name="IPANEMA-SÃO JOÃO" sheetId="12" r:id="rId7"/>
    <sheet name="EEE Ikaraí" sheetId="13" r:id="rId8"/>
    <sheet name=" Itens" sheetId="22" r:id="rId9"/>
  </sheets>
  <externalReferences>
    <externalReference r:id="rId10"/>
  </externalReferences>
  <definedNames>
    <definedName name="_xlnm.Print_Area" localSheetId="8">' Itens'!#REF!</definedName>
    <definedName name="_xlnm.Print_Titles" localSheetId="8">' Itens'!$1:$9</definedName>
  </definedNames>
  <calcPr calcId="125725"/>
</workbook>
</file>

<file path=xl/calcChain.xml><?xml version="1.0" encoding="utf-8"?>
<calcChain xmlns="http://schemas.openxmlformats.org/spreadsheetml/2006/main">
  <c r="N50" i="22"/>
  <c r="P50" s="1"/>
  <c r="N49"/>
  <c r="P49" s="1"/>
  <c r="N48"/>
  <c r="P48" s="1"/>
  <c r="N47"/>
  <c r="P47" s="1"/>
  <c r="N46"/>
  <c r="P46" s="1"/>
  <c r="N45"/>
  <c r="P45" s="1"/>
  <c r="N44"/>
  <c r="P44" s="1"/>
  <c r="N43"/>
  <c r="P43" s="1"/>
  <c r="N42"/>
  <c r="P42" s="1"/>
  <c r="N41"/>
  <c r="P41" s="1"/>
  <c r="N40"/>
  <c r="P40" s="1"/>
  <c r="N39"/>
  <c r="P39" s="1"/>
  <c r="N38"/>
  <c r="P38" s="1"/>
  <c r="N37"/>
  <c r="P37" s="1"/>
  <c r="N36"/>
  <c r="P36" s="1"/>
  <c r="N35"/>
  <c r="P35" s="1"/>
  <c r="N34"/>
  <c r="P34" s="1"/>
  <c r="N33"/>
  <c r="P33" s="1"/>
  <c r="N32"/>
  <c r="P32" s="1"/>
  <c r="N31"/>
  <c r="P31" s="1"/>
  <c r="N30"/>
  <c r="P30" s="1"/>
  <c r="N29"/>
  <c r="P29" s="1"/>
  <c r="N28"/>
  <c r="P28" s="1"/>
  <c r="N27"/>
  <c r="P27" s="1"/>
  <c r="N26"/>
  <c r="P26" s="1"/>
  <c r="N25"/>
  <c r="P25" s="1"/>
  <c r="N24"/>
  <c r="P24" s="1"/>
  <c r="N23"/>
  <c r="P23" s="1"/>
  <c r="N22"/>
  <c r="P22" s="1"/>
  <c r="N21"/>
  <c r="P21" s="1"/>
  <c r="N20"/>
  <c r="P20" s="1"/>
  <c r="N19"/>
  <c r="P19" s="1"/>
  <c r="N18"/>
  <c r="P18" s="1"/>
  <c r="N17"/>
  <c r="P17" s="1"/>
  <c r="N16"/>
  <c r="P16" s="1"/>
  <c r="N15"/>
  <c r="P15" s="1"/>
  <c r="N14"/>
  <c r="P14" s="1"/>
  <c r="N13"/>
  <c r="P13" s="1"/>
  <c r="N12"/>
  <c r="P12" s="1"/>
  <c r="N11"/>
  <c r="P11" s="1"/>
  <c r="P51" l="1"/>
  <c r="I50" i="13" l="1"/>
  <c r="N50" i="12" l="1"/>
  <c r="N44"/>
  <c r="L42"/>
  <c r="N42" s="1"/>
  <c r="L41"/>
  <c r="N41" s="1"/>
  <c r="L40"/>
  <c r="N40" s="1"/>
  <c r="L20"/>
  <c r="N20" s="1"/>
  <c r="L38"/>
  <c r="N38" s="1"/>
  <c r="L33"/>
  <c r="N33" s="1"/>
  <c r="L32"/>
  <c r="N32" s="1"/>
  <c r="L51"/>
  <c r="N51" s="1"/>
  <c r="L50"/>
  <c r="L26"/>
  <c r="N26" s="1"/>
  <c r="L18"/>
  <c r="N18" s="1"/>
  <c r="L17"/>
  <c r="N17" s="1"/>
  <c r="L29"/>
  <c r="N29" s="1"/>
  <c r="L30"/>
  <c r="N30" s="1"/>
  <c r="L31"/>
  <c r="N31" s="1"/>
  <c r="L25"/>
  <c r="N25" s="1"/>
  <c r="L19"/>
  <c r="N19" s="1"/>
  <c r="L28"/>
  <c r="N28" s="1"/>
  <c r="L27"/>
  <c r="N27" s="1"/>
  <c r="L23"/>
  <c r="N23" s="1"/>
  <c r="L24"/>
  <c r="N24" s="1"/>
  <c r="L35"/>
  <c r="N35" s="1"/>
  <c r="L15"/>
  <c r="N15" s="1"/>
  <c r="L16"/>
  <c r="N16" s="1"/>
  <c r="L44"/>
  <c r="L14"/>
  <c r="N14" s="1"/>
  <c r="L37"/>
  <c r="N37" s="1"/>
  <c r="L45"/>
  <c r="N45" s="1"/>
  <c r="L22"/>
  <c r="N22" s="1"/>
  <c r="L21"/>
  <c r="N21" s="1"/>
  <c r="L12"/>
  <c r="N12" s="1"/>
  <c r="L47"/>
  <c r="N47" s="1"/>
  <c r="L10"/>
  <c r="N10" s="1"/>
  <c r="L39"/>
  <c r="N39" s="1"/>
  <c r="L48"/>
  <c r="N48" s="1"/>
  <c r="L49"/>
  <c r="N49" s="1"/>
  <c r="L46"/>
  <c r="N46" s="1"/>
  <c r="L11"/>
  <c r="N11" s="1"/>
  <c r="L13"/>
  <c r="N13" s="1"/>
  <c r="L34"/>
  <c r="N34" s="1"/>
  <c r="L36"/>
  <c r="N36" s="1"/>
  <c r="L43"/>
  <c r="N43" s="1"/>
  <c r="N52" l="1"/>
  <c r="I5" i="10"/>
  <c r="F5"/>
  <c r="I4"/>
  <c r="F4"/>
  <c r="E4"/>
  <c r="I3"/>
  <c r="F3"/>
  <c r="E3"/>
  <c r="H2"/>
  <c r="H1" s="1"/>
  <c r="G5" i="8"/>
  <c r="N27" i="7"/>
  <c r="M138" i="6"/>
  <c r="K172"/>
  <c r="M172" s="1"/>
  <c r="K173"/>
  <c r="M173" s="1"/>
  <c r="K174"/>
  <c r="M174" s="1"/>
  <c r="K175"/>
  <c r="M175" s="1"/>
  <c r="M184"/>
  <c r="K171"/>
  <c r="M171" s="1"/>
  <c r="K176"/>
  <c r="M176" s="1"/>
  <c r="K177"/>
  <c r="M177" s="1"/>
  <c r="K178"/>
  <c r="M178" s="1"/>
  <c r="K179"/>
  <c r="M179" s="1"/>
  <c r="K180"/>
  <c r="M180" s="1"/>
  <c r="K181"/>
  <c r="M181" s="1"/>
  <c r="K182"/>
  <c r="M182" s="1"/>
  <c r="K183"/>
  <c r="M183" s="1"/>
  <c r="K184"/>
  <c r="K170"/>
  <c r="M170" s="1"/>
  <c r="M158"/>
  <c r="M157"/>
  <c r="M156"/>
  <c r="M155"/>
  <c r="M154"/>
  <c r="M153"/>
  <c r="M152"/>
  <c r="M151"/>
  <c r="M150"/>
  <c r="M149"/>
  <c r="K137"/>
  <c r="M137" s="1"/>
  <c r="K136"/>
  <c r="M136" s="1"/>
  <c r="K135"/>
  <c r="M135" s="1"/>
  <c r="K134"/>
  <c r="M134" s="1"/>
  <c r="K133"/>
  <c r="M133" s="1"/>
  <c r="K132"/>
  <c r="M132" s="1"/>
  <c r="K131"/>
  <c r="M131" s="1"/>
  <c r="K130"/>
  <c r="M130" s="1"/>
  <c r="K129"/>
  <c r="M129" s="1"/>
  <c r="K128"/>
  <c r="M128" s="1"/>
  <c r="K127"/>
  <c r="M127" s="1"/>
  <c r="K126"/>
  <c r="M126" s="1"/>
  <c r="K125"/>
  <c r="M125" s="1"/>
  <c r="K124"/>
  <c r="M124" s="1"/>
  <c r="M159" l="1"/>
  <c r="M185"/>
  <c r="J75" l="1"/>
  <c r="L75" s="1"/>
  <c r="J76"/>
  <c r="L76" s="1"/>
  <c r="J77"/>
  <c r="L77" s="1"/>
  <c r="J78"/>
  <c r="L78" s="1"/>
  <c r="J79"/>
  <c r="L79" s="1"/>
  <c r="J80"/>
  <c r="L80" s="1"/>
  <c r="J81"/>
  <c r="L81" s="1"/>
  <c r="J82"/>
  <c r="L82" s="1"/>
  <c r="J83"/>
  <c r="L83" s="1"/>
  <c r="J84"/>
  <c r="L84" s="1"/>
  <c r="J85"/>
  <c r="L85" s="1"/>
  <c r="J86"/>
  <c r="L86" s="1"/>
  <c r="J87"/>
  <c r="L87" s="1"/>
  <c r="J88"/>
  <c r="L88" s="1"/>
  <c r="J89"/>
  <c r="L89" s="1"/>
  <c r="J90"/>
  <c r="L90" s="1"/>
  <c r="J91"/>
  <c r="L91" s="1"/>
  <c r="J92"/>
  <c r="L92" s="1"/>
  <c r="J93"/>
  <c r="L93" s="1"/>
  <c r="J94"/>
  <c r="L94" s="1"/>
  <c r="J95"/>
  <c r="L95" s="1"/>
  <c r="J96"/>
  <c r="L96" s="1"/>
  <c r="J97"/>
  <c r="L97" s="1"/>
  <c r="J98"/>
  <c r="L98" s="1"/>
  <c r="J99"/>
  <c r="L99" s="1"/>
  <c r="J100"/>
  <c r="L100" s="1"/>
  <c r="J101"/>
  <c r="L101" s="1"/>
  <c r="J102"/>
  <c r="L102" s="1"/>
  <c r="J103"/>
  <c r="L103" s="1"/>
  <c r="J104"/>
  <c r="L104" s="1"/>
  <c r="J105"/>
  <c r="L105" s="1"/>
  <c r="J106"/>
  <c r="L106" s="1"/>
  <c r="J74"/>
  <c r="L74" s="1"/>
  <c r="J49"/>
  <c r="L49" s="1"/>
  <c r="J50"/>
  <c r="L50" s="1"/>
  <c r="J51"/>
  <c r="L51" s="1"/>
  <c r="J52"/>
  <c r="L52" s="1"/>
  <c r="J53"/>
  <c r="L53" s="1"/>
  <c r="J54"/>
  <c r="L54" s="1"/>
  <c r="J55"/>
  <c r="L55" s="1"/>
  <c r="J56"/>
  <c r="L56" s="1"/>
  <c r="J57"/>
  <c r="L57" s="1"/>
  <c r="J58"/>
  <c r="L58" s="1"/>
  <c r="J59"/>
  <c r="L59" s="1"/>
  <c r="J60"/>
  <c r="L60" s="1"/>
  <c r="J61"/>
  <c r="L61" s="1"/>
  <c r="J62"/>
  <c r="L62" s="1"/>
  <c r="J48"/>
  <c r="L48" s="1"/>
  <c r="L63" l="1"/>
  <c r="L107"/>
  <c r="J35" l="1"/>
  <c r="L35" s="1"/>
  <c r="J36"/>
  <c r="L36" s="1"/>
  <c r="J16"/>
  <c r="L16" s="1"/>
  <c r="J15"/>
  <c r="L15" s="1"/>
  <c r="J17"/>
  <c r="L17" s="1"/>
  <c r="J25"/>
  <c r="L25" s="1"/>
  <c r="J12"/>
  <c r="L12" s="1"/>
  <c r="J10"/>
  <c r="L10" s="1"/>
  <c r="J34"/>
  <c r="L34" s="1"/>
  <c r="J20"/>
  <c r="L20" s="1"/>
  <c r="J18"/>
  <c r="L18" s="1"/>
  <c r="J27"/>
  <c r="L27" s="1"/>
  <c r="J29"/>
  <c r="L29" s="1"/>
  <c r="J13"/>
  <c r="L13" s="1"/>
  <c r="J23"/>
  <c r="L23" s="1"/>
  <c r="J32"/>
  <c r="L32" s="1"/>
  <c r="J26"/>
  <c r="L26" s="1"/>
  <c r="J22"/>
  <c r="L22" s="1"/>
  <c r="J11"/>
  <c r="L11" s="1"/>
  <c r="J33"/>
  <c r="L33" s="1"/>
  <c r="J21"/>
  <c r="L21" s="1"/>
  <c r="J19"/>
  <c r="L19" s="1"/>
  <c r="J28"/>
  <c r="L28" s="1"/>
  <c r="J30"/>
  <c r="L30" s="1"/>
  <c r="J14"/>
  <c r="L14" s="1"/>
  <c r="J24"/>
  <c r="L24" s="1"/>
  <c r="J31"/>
  <c r="L31" s="1"/>
  <c r="L37" l="1"/>
</calcChain>
</file>

<file path=xl/sharedStrings.xml><?xml version="1.0" encoding="utf-8"?>
<sst xmlns="http://schemas.openxmlformats.org/spreadsheetml/2006/main" count="1459" uniqueCount="333">
  <si>
    <t>TOTAL</t>
  </si>
  <si>
    <t xml:space="preserve">CÓDIGO  </t>
  </si>
  <si>
    <t>TABELA</t>
  </si>
  <si>
    <t>TIPO MAT / SER</t>
  </si>
  <si>
    <t>DISCRIMINAÇÃO</t>
  </si>
  <si>
    <t>UNID</t>
  </si>
  <si>
    <t>QUANT</t>
  </si>
  <si>
    <t>PREÇOS (R$)</t>
  </si>
  <si>
    <t>RELATIVO AO ITEM (%)</t>
  </si>
  <si>
    <t>RELATIVO SUB-ITEM (%)</t>
  </si>
  <si>
    <t>BDI   (%)</t>
  </si>
  <si>
    <t>BDI %</t>
  </si>
  <si>
    <t>ITEM</t>
  </si>
  <si>
    <t>UNITÁRIO</t>
  </si>
  <si>
    <t>1.1</t>
  </si>
  <si>
    <t>1.1.1</t>
  </si>
  <si>
    <t>COT-601</t>
  </si>
  <si>
    <t>COTAÇÃO</t>
  </si>
  <si>
    <t>1.1.1.1</t>
  </si>
  <si>
    <t>INS</t>
  </si>
  <si>
    <t xml:space="preserve">TUBO COM FLANGES PN -10 - Ø 500 MM  -  L =0,30 M  </t>
  </si>
  <si>
    <t>UN</t>
  </si>
  <si>
    <t>COT-602</t>
  </si>
  <si>
    <t>1.1.1.2</t>
  </si>
  <si>
    <t xml:space="preserve">TUBO COM FLANGES PN -10 - Ø 500 MM  -  L =0,57 M  </t>
  </si>
  <si>
    <t>COT-603</t>
  </si>
  <si>
    <t>1.1.1.3</t>
  </si>
  <si>
    <t xml:space="preserve">TUBO COM FLANGES PN -10 - Ø 500 MM  -  L =0,60 M  </t>
  </si>
  <si>
    <t>COT-604</t>
  </si>
  <si>
    <t>1.1.1.4</t>
  </si>
  <si>
    <t xml:space="preserve">TUBO COM FLANGES PN -10 - Ø 500 MM  -  L =0,70 M  </t>
  </si>
  <si>
    <t>COT-605</t>
  </si>
  <si>
    <t>1.1.1.5</t>
  </si>
  <si>
    <t xml:space="preserve">TUBO COM FLANGES PN -10 - Ø 500 MM  -  L =3,58 M  </t>
  </si>
  <si>
    <t>COT-606</t>
  </si>
  <si>
    <t>1.1.1.6</t>
  </si>
  <si>
    <t xml:space="preserve">TUBO COM FLANGE E PONTA PN -10 - Ø 500 MM  -  L = 1,70 M  </t>
  </si>
  <si>
    <t>COT-607</t>
  </si>
  <si>
    <t>1.1.1.7</t>
  </si>
  <si>
    <t xml:space="preserve">CURVA 90º COM FLANGES PN -10 - Ø 500 MM  </t>
  </si>
  <si>
    <t>COT-608</t>
  </si>
  <si>
    <t>1.1.1.8</t>
  </si>
  <si>
    <t xml:space="preserve">JUNTA GIBAULT  PN-10 - Ø 500 MM         </t>
  </si>
  <si>
    <t>COT-609</t>
  </si>
  <si>
    <t>1.1.1.9</t>
  </si>
  <si>
    <t xml:space="preserve">TÊ COM FLANGES PN -10 - Ø 500 MM  </t>
  </si>
  <si>
    <t>COT-610</t>
  </si>
  <si>
    <t>1.1.1.10</t>
  </si>
  <si>
    <t xml:space="preserve">REDUÇÃO CONCÊNTRICA COM BOLSAS PN -10 - Ø 600 X 500 MM  </t>
  </si>
  <si>
    <t>COT-611</t>
  </si>
  <si>
    <t>1.1.1.11</t>
  </si>
  <si>
    <t xml:space="preserve">REDUÇÃO CONCÊNTRICA COM FLANGES PN -10 - Ø 500 X 300 MM  </t>
  </si>
  <si>
    <t>COT-612</t>
  </si>
  <si>
    <t>1.1.1.12</t>
  </si>
  <si>
    <t xml:space="preserve">VÁLVULA DE RETENÇÃO ANTI GOLPE PARA ESGOTO, CLASSE DE PRESSÃO 150 LB, NORMA DO FLANGE ANSI B 16.5 CORPO EM FERRO FUNDIDO - Ø 500 MM  </t>
  </si>
  <si>
    <t>COT-613</t>
  </si>
  <si>
    <t>1.1.1.13</t>
  </si>
  <si>
    <t xml:space="preserve">VÁLVULA DE GAVETA CORPO CURTO COM FLANGES E VOLANTE PN -10 - Ø 500 MM  </t>
  </si>
  <si>
    <t>COT-614</t>
  </si>
  <si>
    <t>1.1.1.14</t>
  </si>
  <si>
    <t xml:space="preserve">ARRUELA DE BORRACHA PN-10 - Ø 500MM </t>
  </si>
  <si>
    <t>COT-615</t>
  </si>
  <si>
    <t>1.1.1.15</t>
  </si>
  <si>
    <t xml:space="preserve">PARAFUSOS PARA FLANGES PN -10 - Ø 300 MM D X L = 20 X 90 MM      </t>
  </si>
  <si>
    <t>COT-616</t>
  </si>
  <si>
    <t>1.1.1.16</t>
  </si>
  <si>
    <t xml:space="preserve">PARAFUSOS PARA FLANGES PN -10 - Ø 500 MM D X L = 24 X 100 MM    </t>
  </si>
  <si>
    <t>COT-617</t>
  </si>
  <si>
    <t>1.1.1.17</t>
  </si>
  <si>
    <t xml:space="preserve">PEDESTAL DE SUSPENSÃO COM ENGRENAGEM, REDUÇÃO SIMPLES E INDICADOR PESI </t>
  </si>
  <si>
    <t>COT-618</t>
  </si>
  <si>
    <t>1.1.1.18</t>
  </si>
  <si>
    <t xml:space="preserve">HASTE DE PROLONGAMENTO EM AÇO CARBONO Ø 1 3/4" L=2,00M </t>
  </si>
  <si>
    <t>COT-619</t>
  </si>
  <si>
    <t>1.1.1.19</t>
  </si>
  <si>
    <t xml:space="preserve">COMPORTA COM DUPLO SENTIDO DE FLUXO CQUAW Ø 800MM </t>
  </si>
  <si>
    <t>COT-620</t>
  </si>
  <si>
    <t>1.1.1.20</t>
  </si>
  <si>
    <t xml:space="preserve">MANCAL INTERMEDIÁRIO PARA HASTE DE PROLONGAMENTO MIH2 1  3/4" </t>
  </si>
  <si>
    <t>COT-621</t>
  </si>
  <si>
    <t>1.1.1.21</t>
  </si>
  <si>
    <t xml:space="preserve">LUVA PARA HASTE DE PROLONGAMENTO - MOD. LUH2 1 3/4" </t>
  </si>
  <si>
    <t>COT-622</t>
  </si>
  <si>
    <t>1.1.1.22</t>
  </si>
  <si>
    <t xml:space="preserve">GRADE PLANA 0,90 X 1,50M EM BARRAS DE AÇO INOX Ø 1/2" </t>
  </si>
  <si>
    <t>COT-623</t>
  </si>
  <si>
    <t>1.1.1.23</t>
  </si>
  <si>
    <t xml:space="preserve">GRADE TIPO CESTO RETENTOR DE SÓLIDOS, EM BARRAS DE AÇO INOX Ø 1/2", COM ESPASSAMENTO ENTRE BARRAS DE 40MM, INCLUSIVE FIXAÇÕES, APOIOS, TRILHOS, GUIAS E CORRENTES DE 0,90X0,90X1,50 </t>
  </si>
  <si>
    <t>COT-624</t>
  </si>
  <si>
    <t>1.1.1.24</t>
  </si>
  <si>
    <t xml:space="preserve">TALHA MANUAL PARA RETIRADA DO CESTO (5M) - CAPACIDADE 2 TON. </t>
  </si>
  <si>
    <t>COT-625</t>
  </si>
  <si>
    <t xml:space="preserve">AQ. DE CONJUNTO MOTO-BOMBA SUBMERSÍVEL,  TIPO AUTO LIMPANTE PARA INSTALAÇÃO SEMI PERMANENTE EM POÇO ÚMIDO ONDE AS BOMBAS SÃO GUIADAS ATRAVÉS BARRAS GUIAS. COM Q = 658 M³/H, HM = 34 MCA, Η = 75 % E P = 110 CV </t>
  </si>
  <si>
    <t>SINAPI</t>
  </si>
  <si>
    <t>M</t>
  </si>
  <si>
    <t>CAESB</t>
  </si>
  <si>
    <t>1.1.2</t>
  </si>
  <si>
    <t>1.1.3</t>
  </si>
  <si>
    <t>1.1.4</t>
  </si>
  <si>
    <t>1.1.5</t>
  </si>
  <si>
    <t>1.1.6</t>
  </si>
  <si>
    <t>un</t>
  </si>
  <si>
    <t>PÇ</t>
  </si>
  <si>
    <t xml:space="preserve">GRUPO GERADOR, 125/145 KVA, MOTOR A DIESEL 165 CV, 1800 RPM,ESTACIONÁRIO </t>
  </si>
  <si>
    <t>pç</t>
  </si>
  <si>
    <t>AUT_1590</t>
  </si>
  <si>
    <t xml:space="preserve">Inversor de Frequência,380V, 110CV, 159A, equivalente ou superior. </t>
  </si>
  <si>
    <t>1.2</t>
  </si>
  <si>
    <t>1.2.1</t>
  </si>
  <si>
    <t>COT-626</t>
  </si>
  <si>
    <t xml:space="preserve">TUBO COM FLANGES PN -10 - Ø 150 MM  -  L =0,20 M  </t>
  </si>
  <si>
    <t>COT-627</t>
  </si>
  <si>
    <t xml:space="preserve">TUBO COM FLANGES PN -10 - Ø 150 MM  -  L =1,00 M  </t>
  </si>
  <si>
    <t>COT-628</t>
  </si>
  <si>
    <t xml:space="preserve">TUBO COM FLANGES PN -10 - Ø 150 MM  -  L =2,57 M  </t>
  </si>
  <si>
    <t>COT-629</t>
  </si>
  <si>
    <t xml:space="preserve">TUBO COM FLANGE E PONTA PN -10 - Ø 150 MM  -  L = 1,00 M  </t>
  </si>
  <si>
    <t>COT-630</t>
  </si>
  <si>
    <t xml:space="preserve">CURVA 90º COM FLANGES PN -10 - Ø 150 MM </t>
  </si>
  <si>
    <t>COT-631</t>
  </si>
  <si>
    <t xml:space="preserve">JUNTA GIBAULT  PN-10 Ø 150 MM         </t>
  </si>
  <si>
    <t>COT-632</t>
  </si>
  <si>
    <t xml:space="preserve">TÊ COM FLANGES PN -10 - Ø 150 MM  </t>
  </si>
  <si>
    <t>COT-633</t>
  </si>
  <si>
    <t xml:space="preserve">REDUÇÃO CONCÊNTRICA COM FLANGES PN -10 - Ø 150 X 100 MM  </t>
  </si>
  <si>
    <t>COT-634</t>
  </si>
  <si>
    <t xml:space="preserve">REDUÇÃO CONCÊNTRICA COM PONTA E BOLSA PN -10 - Ø 300 X 150 MM  </t>
  </si>
  <si>
    <t>COT-635</t>
  </si>
  <si>
    <t xml:space="preserve">VÁLVULA DE RETENÇÃO ANTI GOLPE PARA ESGOTO, CLASSE DE PRESSÃO 150 LB, NORMA DO FLANGE ANSI B 16.5 CORPO EM FERRO FUNDIDO - Ø 150 MM  </t>
  </si>
  <si>
    <t>COT-636</t>
  </si>
  <si>
    <t xml:space="preserve">VÁLVULA DE GAVETA CORPO CURTO COM FLANGES E VOLANTE PN -10 - Ø 150 MM  </t>
  </si>
  <si>
    <t>COT-637</t>
  </si>
  <si>
    <t xml:space="preserve">ARRUELA DE BORRACHA PN-10 - Ø 150MM </t>
  </si>
  <si>
    <t>COT-638</t>
  </si>
  <si>
    <t xml:space="preserve">PARAFUSOS PARA FLANGES PN -10 - Ø 150 MM D X L = 20 X 90 MM    </t>
  </si>
  <si>
    <t>COT-639</t>
  </si>
  <si>
    <t xml:space="preserve">PEDESTAL DE SUSPENSÃO SIMPLES PSS </t>
  </si>
  <si>
    <t>COT-640</t>
  </si>
  <si>
    <t xml:space="preserve">HASTE DE PROLONGAMENTO EM AÇO CARBONO Ø 1 1/8" L=2,00M </t>
  </si>
  <si>
    <t>COT-641</t>
  </si>
  <si>
    <t xml:space="preserve">COMPORTA COM DUPLO SENTIDO DE FLUXO CQUAW Ø 300MM </t>
  </si>
  <si>
    <t>COT-642</t>
  </si>
  <si>
    <t xml:space="preserve">MANCAL INTERMEDIÁRIO PARA HASTE DE PROLONGAMENTO MIH1 1 1/8" </t>
  </si>
  <si>
    <t>COT-643</t>
  </si>
  <si>
    <t xml:space="preserve">LUVA PARA HASTE DE PROLONGAMENTO - MOD. LUH1  1 1/8" </t>
  </si>
  <si>
    <t>COT-644</t>
  </si>
  <si>
    <t xml:space="preserve">GRADE PLANA 0,90 X 1,00M EM BARRAS DE AÇO INOX Ø 1/2" </t>
  </si>
  <si>
    <t>COT-645</t>
  </si>
  <si>
    <t xml:space="preserve">GRADE TIPO CESTO RETENTOR DE SÓLIDOS, EM BARRAS DE AÇO INOX Ø 1/2", COM ESPASSAMENTO ENTRE BARRAS DE 40MM, INCLUSIVE FIXAÇÕES, APOIOS, TRILHOS, GUIAS E CORRENTES DE 0,90X0,90X1,00 </t>
  </si>
  <si>
    <t>COT-646</t>
  </si>
  <si>
    <t>COT-647</t>
  </si>
  <si>
    <t xml:space="preserve">AQ. DE CONJUNTO MOTO-BOMBA SUBMERSÍVEL,  TIPO AUTO LIMPANTE PARA INSTALAÇÃO SEMI PERMANENTE EM POÇO ÚMIDO ONDE AS BOMBAS SÃO GUIADAS ATRAVÉS BARRAS GUIAS. COM Q = 151 M³/H, HM = 24 MCA, Η = 75 % E P = 20 CV </t>
  </si>
  <si>
    <t>ELE_COT_001</t>
  </si>
  <si>
    <t xml:space="preserve">AQUISIÇÃO E INSTALAÇÃO DE GRUPO MOTO-GERADOR AUTOMÁTICO COM PAINEL DE REGUAÇÃO E CONTROLE 220/380 - POTÊNCIA 33/40KVA </t>
  </si>
  <si>
    <t>AUT_2610</t>
  </si>
  <si>
    <t xml:space="preserve">Inversor de Frequência, 220V, 20CV, equivalente ou superior. </t>
  </si>
  <si>
    <t>TOTAL GERAL</t>
  </si>
  <si>
    <t>CÓDIGO</t>
  </si>
  <si>
    <t>SINAPI-NOV/13</t>
  </si>
  <si>
    <t>m</t>
  </si>
  <si>
    <t>TUBO PVC EB-644 P/ REDE COLET ESG JE DN 150MM  (considerando-se perdas de 3,22% fonte fabricante)</t>
  </si>
  <si>
    <t>TUBO PVC EB-644 P/ REDE COLET ESG JE DN 200MM  (considerando-se perdas de 3,69% fonte fabricante)</t>
  </si>
  <si>
    <t>TUBO PVC DEFOFO EB-1208 JE 1 MPA DN 300MM  (considerando-se perdas de 4,20% fonte fabricante)</t>
  </si>
  <si>
    <t>Fornecimento de tubos e conexöes PVC/JE p/ esgoto DN 300mm  (considerando-se perdas de 4,20% fonte fabricante)</t>
  </si>
  <si>
    <t>Fornecimento de tubos de concreto para esgoto DN 600mm (considerando-se perdas de 5,23% fonte fabricante)</t>
  </si>
  <si>
    <t>Fornecimento de tubos de concreto para esgoto DN 800mm (considerando-se perdas de 5,23% fonte fabricante)</t>
  </si>
  <si>
    <t>TUBO PRFV PN16 DN 600mm EM CONFORMIDADE COM AS NORMAS ABNT NBR 15536 E M47.</t>
  </si>
  <si>
    <t>CURVA PVC 90G NBR-10569 P/ REDE COLET ESG PB JE DN 150MM</t>
  </si>
  <si>
    <t>CURVA 90º BB JGS DN 150 mm</t>
  </si>
  <si>
    <t>CURVA 90º BB JGS DN 300 mm</t>
  </si>
  <si>
    <t>CURVA 90º BB JGS DN 600 mm</t>
  </si>
  <si>
    <t>CURVA 45º BB JGS DN 600 mm</t>
  </si>
  <si>
    <t>TE PVC 90G NBR 10569 P/ REDE COLET ESG JE BBB DN 150MM</t>
  </si>
  <si>
    <t>ANEL BORRACHA P/ TUBO PVC REDE ESGOTO EB 644 DN 150MM</t>
  </si>
  <si>
    <t>ANEL BORRACHA P/ TUBO PVC REDE ESGOTO EB 644 DN 200MM</t>
  </si>
  <si>
    <t>ANEL BORRACHA P/ TUBO PVC REDE ESGOTO EB 644 DN 300MM</t>
  </si>
  <si>
    <t>TAMPAO FOFO DÚCTIL, ARTICULADO, CARGA MAX 40000KG, DIAM ABERT 600MM, ALTURA DA BASE 80 MM, DIÂMETRO DA BASE 800 MM, PERSONALIZADO COM A LOGOMARCA SOLICITADA,  P/ POCO VISITA DE REDE DE ESGOTO, EM CONFORMIDADE COM A NBR-10.160</t>
  </si>
  <si>
    <t>REDE PÚBLICA</t>
  </si>
  <si>
    <t>TUBO PVC EB-644 P/ REDE COLET ESG JE DN 100MM</t>
  </si>
  <si>
    <t>SELIM PVC 90G C/ TRAVAS NBR 10569 P/ REDE COLET ESG DN 150X100MM</t>
  </si>
  <si>
    <t>SELIM PVC 90G C/ TRAVAS NBR 10569 P/ REDE COLET ESG DN 200X100MM</t>
  </si>
  <si>
    <t>CURVA PVC 90G NBR-10569 P/ REDE COLET ESG PB JE DN 100MM</t>
  </si>
  <si>
    <t>CURVA PVC 45G NBR-10569 P/ REDE COLET ESG PB JE DN 100MM</t>
  </si>
  <si>
    <t>TE PVC 90G NBR 10569 P/ REDE COLET ESG JE BBB DN 100MM</t>
  </si>
  <si>
    <t>ANEL BORRACHA P/ TUBO PVC REDE ESGOTO EB 644 DN 100MM</t>
  </si>
  <si>
    <t>PREFEITURA MUNICIPAL DE VÁRZEA GRANDE - MT</t>
  </si>
  <si>
    <t>QUANTIDADE</t>
  </si>
  <si>
    <t>QUANTIDADE TOTAL</t>
  </si>
  <si>
    <t>PREÇOS R$</t>
  </si>
  <si>
    <t>6107</t>
  </si>
  <si>
    <t>1863</t>
  </si>
  <si>
    <t>1858</t>
  </si>
  <si>
    <t>7082</t>
  </si>
  <si>
    <t>303</t>
  </si>
  <si>
    <t>PETROFISA</t>
  </si>
  <si>
    <t>SAINT GOBAIN</t>
  </si>
  <si>
    <t>ANGOLINI</t>
  </si>
  <si>
    <t>TOTAL GERAL LOTE 1</t>
  </si>
  <si>
    <t>TOTAL GERAL LOTE 2</t>
  </si>
  <si>
    <t xml:space="preserve">PROJETO: PPI -  ESGOTAMENTO SANITÁRIO SISTEMA CONDOMINIAL SB 10 - SÃO JOÃO - IPANEMA </t>
  </si>
  <si>
    <t xml:space="preserve">PLANILHA COM OS QUANTITATIVOS E PREÇOS DOS MATERIAIS PERTENCENTES AO REFERIDO PROJETO PARA AQUISIÇÃO </t>
  </si>
  <si>
    <t>QUANTIFICAÇÃO DE MATERIAIS PARA ESGOTAMENTO - SUB-BACIA 10</t>
  </si>
  <si>
    <t>REDES</t>
  </si>
  <si>
    <t>RAMAL CONDOMINIAL</t>
  </si>
  <si>
    <t>RECALQUE</t>
  </si>
  <si>
    <t>LIGAÇÕES DOMICILIARES</t>
  </si>
  <si>
    <t>EEE 10.1</t>
  </si>
  <si>
    <t>COT-307</t>
  </si>
  <si>
    <t xml:space="preserve">AQ. DE CONJUNTO MOTO-BOMBA SUBMERSÍVEL,  TIPO AUTO LIMPANTE PARA INSTALAÇÃO SEMI PERMANENTE EM POÇO ÚMIDO ONDE AS BOMBAS SÃO GUIADAS ATRAVÉS BARRAS GUIAS. COM Q = 50 M³/H, HM = 23 MCA, Η = 75 % E P = 6 CV  </t>
  </si>
  <si>
    <t>COT-438</t>
  </si>
  <si>
    <t xml:space="preserve">AQUISIÇÃO DE CONJUNTO GRUPOR GERADOR DE ENERGIA ELÉTRICA , COM QUADRO COM QUADRO DE REGULAÇÃO E TRANFERENCIA AUTOMATICA, POTENCIA DE 10KVA </t>
  </si>
  <si>
    <t>COT-301</t>
  </si>
  <si>
    <t xml:space="preserve">COMPORTA COM DUPLO SENTIDO DE FLUXO CQUAW - Ø 200 MM </t>
  </si>
  <si>
    <t>COT-288</t>
  </si>
  <si>
    <t xml:space="preserve">CURVA 90º COM FLANGES PN -10 - Ø 100 MM  </t>
  </si>
  <si>
    <t>SINAPI NOV/13</t>
  </si>
  <si>
    <t xml:space="preserve">CURVA FERRO GALVANIZADO 45G ROSCA FEMEA REF. 6" </t>
  </si>
  <si>
    <t xml:space="preserve">CURVA FERRO GALVANIZADO 90G ROSCA MACHO REF. 6" </t>
  </si>
  <si>
    <t>COT-304</t>
  </si>
  <si>
    <t>COT-305</t>
  </si>
  <si>
    <t>COT-300</t>
  </si>
  <si>
    <t>AUT_164</t>
  </si>
  <si>
    <t>INVERSOR DE FREQUÊNCIA, 220V, 5CV, 16A, REF. CFW080160, WEG, EQUIVALENTE OU SUPERIOR.</t>
  </si>
  <si>
    <t>COT-303</t>
  </si>
  <si>
    <t xml:space="preserve">LUVA PARA HASTE DE PROLONGAMENTO - MOD. LUH </t>
  </si>
  <si>
    <t>COT-302</t>
  </si>
  <si>
    <t xml:space="preserve">MANCAL INTERMEDIÁRIO PARA HASTE DE PROLONGAMENTO MIH 02 </t>
  </si>
  <si>
    <t>COT-297</t>
  </si>
  <si>
    <t xml:space="preserve">PARAFUSOS PARA FLANGES PN -10 - Ø 100 MM D X L = 16 X 80 MM      </t>
  </si>
  <si>
    <t>COT-298</t>
  </si>
  <si>
    <t>COT-299</t>
  </si>
  <si>
    <t xml:space="preserve">PEDESTAL DE SUSPENSÃO SIMPLES PSS PARA COMPORTA COM DUPLO SENTIDO DE FLUXO </t>
  </si>
  <si>
    <t>COT-306</t>
  </si>
  <si>
    <t xml:space="preserve">TAMPAO FOFO ARTICULADO 57KG DIAM ABERT 600MM P/ POCO VISITA DE REDE AGUA PLUVIAL, ESGOTO ETC </t>
  </si>
  <si>
    <t>COT-293</t>
  </si>
  <si>
    <t xml:space="preserve">VÁLVULA DE GAVETA CORPO CURTO COM FLANGES E VOLANTE PN -10 - Ø 100 MM  </t>
  </si>
  <si>
    <t>COT-292</t>
  </si>
  <si>
    <t xml:space="preserve">VÁLVULA DE RETENÇÃO ANTI GOLPE PARA ESGOTO, CLASSE DE PRESSÃO 150 LB, NORMA DO FLANGE ANSI B 16.5 CORPO EM FERRO FUNDIDO - Ø 100 MM  </t>
  </si>
  <si>
    <t>SELIM PVC 90G C/ TRAVAS NBR 10569 P/ REDE COLET ESG DN 150X100MM UN 30,13</t>
  </si>
  <si>
    <t>Tê 90º de PVC ocre BBP injetado DN 100mm</t>
  </si>
  <si>
    <t xml:space="preserve">TE PVC 90G NBR 10569 P/ REDE COLET ESG JE BBP DN 100MM </t>
  </si>
  <si>
    <t>TUBO PVC EB 644 P/ REDE COLET ESG JE DN 200MM</t>
  </si>
  <si>
    <t>TUBO PVC EB-644 P/ REDE COLET ESG JE DN 150MM</t>
  </si>
  <si>
    <t>TUBO PVC DEFOFO EB-1208 P/ REDE AGUA JE 1 MPA DN 150MM</t>
  </si>
  <si>
    <t>COT-296</t>
  </si>
  <si>
    <t xml:space="preserve">ARRUELA DE BORRACHA PN-10 - Ø 100MM </t>
  </si>
  <si>
    <t>COT-295</t>
  </si>
  <si>
    <t>COT-294</t>
  </si>
  <si>
    <t xml:space="preserve">JUNTA GIBAULT  PN-10 Ø 100 MM         </t>
  </si>
  <si>
    <t>COT-291</t>
  </si>
  <si>
    <t xml:space="preserve">REDUÇÃO CONCÊNTRICA COM FLANGES PN -10 - Ø 100 X 80 MM  </t>
  </si>
  <si>
    <t>COT-290</t>
  </si>
  <si>
    <t>COT-289</t>
  </si>
  <si>
    <t xml:space="preserve">TÊ COM FLANGES PN -10 - Ø 100 MM  </t>
  </si>
  <si>
    <t>COT-287</t>
  </si>
  <si>
    <t>COT-286</t>
  </si>
  <si>
    <t xml:space="preserve">TUBO COM FLANGES PN -10 - Ø 100 MM  -  L =0,20 M  </t>
  </si>
  <si>
    <t>COT-285</t>
  </si>
  <si>
    <t xml:space="preserve">TUBO COM FLANGES PN -10 - Ø 100 MM  -  L =1,00 M  </t>
  </si>
  <si>
    <t>COT-284</t>
  </si>
  <si>
    <t xml:space="preserve">TUBO COM FLANGES PN -10 - Ø 100 MM  -  L =2,65 M  </t>
  </si>
  <si>
    <t xml:space="preserve">PROJETO: PPI -  ESGOTAMENTO SANITÁRIO SISTEMA CONDOMINIAL SB 02 - IKARAÍ - FRUTAL DE MINAS </t>
  </si>
  <si>
    <t>QUANTIFICAÇÃO DE MATERIAIS PARA ESGOTAMENTO - SUB-BACIA 02 - LOTE 2 (ITENS EM FERRO FUNDIDO)</t>
  </si>
  <si>
    <t>QUANTIFICAÇÃO DE MATERIAIS PARA ESGOTAMENTO - SUB-BACIA 02 - LOTE 1 (ITENS EM PVC)</t>
  </si>
  <si>
    <t>QUANTIFICAÇÃO DE MATERIAIS PARA ESGOTAMENTO - SUB-BACIA 02</t>
  </si>
  <si>
    <t>QUANTIFICAÇÃO DE MATERIAIS PARA ESGOTAMENTO - SUB-BACIA 10 - LOTE 3 (ITENS EM PVC)</t>
  </si>
  <si>
    <t>QUANTIFICAÇÃO DE MATERIAIS PARA ESGOTAMENTO - SUB-BACIA 10 - LOTE 4 (ITENS EM FERRO FUNDIDO)</t>
  </si>
  <si>
    <t>RAMAIS CONDOMINIAIS/ PREDIAS</t>
  </si>
  <si>
    <t>EEE-2.4</t>
  </si>
  <si>
    <t>EEE-2.7</t>
  </si>
  <si>
    <t>TOTAL GERAL LOTE 4</t>
  </si>
  <si>
    <t>TOTAL GERAL LOTE 3</t>
  </si>
  <si>
    <t>1.1.6.1</t>
  </si>
  <si>
    <t>FORNECIMENTO DE MATERIAL</t>
  </si>
  <si>
    <t>9.1</t>
  </si>
  <si>
    <t>TUBO OCRE PVC-JE NBR 7362-1:2007 P/ ESGOTO  DN 100mm</t>
  </si>
  <si>
    <t>9.2</t>
  </si>
  <si>
    <t xml:space="preserve">ANEL BORRACHA P/ TUBO PVC REDE ESGOTO OCRE - NBR 9051:1985 DN 100MM </t>
  </si>
  <si>
    <t>9.3</t>
  </si>
  <si>
    <t>1522503012009</t>
  </si>
  <si>
    <t xml:space="preserve"> Tê 90º de PVC ocre BBP injetado DN 100mm</t>
  </si>
  <si>
    <t>10.1</t>
  </si>
  <si>
    <t>10.2</t>
  </si>
  <si>
    <t xml:space="preserve"> CURVA FERRO GALVANIZADO 90G ROSCA MACHO REF. 6" </t>
  </si>
  <si>
    <t>10.3</t>
  </si>
  <si>
    <t>10.4</t>
  </si>
  <si>
    <t xml:space="preserve">ANEL BORRACHA P/ TUBO PVC REDE ESGOTO EB 644 DN 150MM </t>
  </si>
  <si>
    <t>MATERIAL FORNECIDO PELO EMPREITEIRO</t>
  </si>
  <si>
    <t/>
  </si>
  <si>
    <t>MATERIAL DE PVC VINILFORT</t>
  </si>
  <si>
    <t xml:space="preserve"> TE PVC 90G NBR 10569 P/ REDE COLET ESG JE BBP DN 100MM </t>
  </si>
  <si>
    <t xml:space="preserve"> SELIM PVC 90G C/ TRAVAS NBR 10569 P/ REDE COLET ESG DN 150X100MM UN 30,13</t>
  </si>
  <si>
    <t>MATERIAL DE FERRO FUNDIDO</t>
  </si>
  <si>
    <t>MATERIAL FORNECIDO PELA PREFEITURA</t>
  </si>
  <si>
    <t>SINAPI NOV/2013</t>
  </si>
  <si>
    <t>CAESB/DEZ2011</t>
  </si>
  <si>
    <t>RAMAIS CONDOMINIAIS</t>
  </si>
  <si>
    <t>1.1.1.25</t>
  </si>
  <si>
    <t>1.1.9.1</t>
  </si>
  <si>
    <t>2.1.1.1</t>
  </si>
  <si>
    <t>2.1.1.2</t>
  </si>
  <si>
    <t>2.1.1.3</t>
  </si>
  <si>
    <t>2.1.1.4</t>
  </si>
  <si>
    <t>2.1.1.5</t>
  </si>
  <si>
    <t>2.1.1.6</t>
  </si>
  <si>
    <t>2.1.1.7</t>
  </si>
  <si>
    <t>2.1.1.8</t>
  </si>
  <si>
    <t>2.1.1.9</t>
  </si>
  <si>
    <t>2.1.1.10</t>
  </si>
  <si>
    <t>2.1.1.11</t>
  </si>
  <si>
    <t>2.1.1.12</t>
  </si>
  <si>
    <t>2.1.1.13</t>
  </si>
  <si>
    <t>2.1.1.14</t>
  </si>
  <si>
    <t>2.1.1.15</t>
  </si>
  <si>
    <t>2.1.1.16</t>
  </si>
  <si>
    <t>2.1.1.17</t>
  </si>
  <si>
    <t>2.1.1.18</t>
  </si>
  <si>
    <t>2.1.1.19</t>
  </si>
  <si>
    <t>2.1.1.20</t>
  </si>
  <si>
    <t>2.1.1.21</t>
  </si>
  <si>
    <t>2.1.1.22</t>
  </si>
  <si>
    <t>2.1.9.1</t>
  </si>
  <si>
    <t>9827</t>
  </si>
  <si>
    <t>7774</t>
  </si>
  <si>
    <t>7773</t>
  </si>
  <si>
    <t>IKARAÍ - FRUTAL DE MINAS</t>
  </si>
  <si>
    <t>EEE 4 e EEE7</t>
  </si>
  <si>
    <t>LUVA PARA HASTE DE PROLONGAMENTO - MOD. LUH</t>
  </si>
  <si>
    <t>JD. IPANEMA -  SÃO JOÃO</t>
  </si>
  <si>
    <t xml:space="preserve">PROJETO: PPI -  ESGOTAMENTO SANITÁRIO SISTEMA DOS BAIRROS SÃO JOÃO E JD. IPANEMA - IKARAÍ E FRUTAL DE MINAS </t>
  </si>
  <si>
    <t>TUBO PVC DEFOFO EB-1208 P/ REDE AGUA JEI 1 MPA DN 150MM</t>
  </si>
  <si>
    <t>TUBO PVC DEFOFO EB-1208 JEI 1 MPA DN 300MM  (considerando-se perdas de 4,20% fonte fabricante)</t>
  </si>
  <si>
    <t>QUANTIFICAÇÃO DE MATERIAIS PARA ESGOTAMENTO SANITÁRIO</t>
  </si>
</sst>
</file>

<file path=xl/styles.xml><?xml version="1.0" encoding="utf-8"?>
<styleSheet xmlns="http://schemas.openxmlformats.org/spreadsheetml/2006/main">
  <numFmts count="1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.000%"/>
    <numFmt numFmtId="166" formatCode="[$-416]General"/>
    <numFmt numFmtId="167" formatCode="\ #,##0.00\ ;&quot; (&quot;#,##0.00\);&quot; -&quot;#\ ;\ @\ "/>
    <numFmt numFmtId="168" formatCode="&quot; &quot;#,##0.00&quot; &quot;;&quot; (&quot;#,##0.00&quot;)&quot;;&quot; -&quot;#&quot; &quot;;&quot; &quot;@&quot; &quot;"/>
    <numFmt numFmtId="169" formatCode="\ #,##0\ ;&quot; (&quot;#,##0\);&quot; -&quot;#\ ;\ @\ "/>
    <numFmt numFmtId="170" formatCode="0.000"/>
    <numFmt numFmtId="171" formatCode="000000"/>
    <numFmt numFmtId="172" formatCode="#,##0.0000"/>
    <numFmt numFmtId="173" formatCode="&quot;R$&quot;#,##0.00_);[Red]\(&quot;R$&quot;#,##0.00\)"/>
    <numFmt numFmtId="174" formatCode="_(&quot;R$&quot;* #,##0.00_);_(&quot;R$&quot;* \(#,##0.00\);_(&quot;R$&quot;* &quot;-&quot;??_);_(@_)"/>
    <numFmt numFmtId="175" formatCode="#,##0.000_);\(#,##0.000\)"/>
    <numFmt numFmtId="176" formatCode="[$€]#,##0.00_);[Red]\([$€]#,##0.00\)"/>
    <numFmt numFmtId="177" formatCode="_(&quot;$&quot;* #,##0.00_);_(&quot;$&quot;* \(#,##0.00\);_(&quot;$&quot;* &quot;-&quot;??_);_(@_)"/>
    <numFmt numFmtId="178" formatCode="_(* #,##0.00_);_(* \(#,##0.00\);_(* \-??_);_(@_)"/>
    <numFmt numFmtId="179" formatCode="[$R$-416]&quot; &quot;#,##0.00;[Red]&quot;-&quot;[$R$-416]&quot; &quot;#,##0.00"/>
    <numFmt numFmtId="180" formatCode="\ #,##0.00\ ;&quot; (&quot;#,##0.00\);&quot; -&quot;#.00\ ;\ @\ 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0"/>
      <color indexed="8"/>
      <name val="Arial1"/>
    </font>
    <font>
      <sz val="8"/>
      <color indexed="8"/>
      <name val="AA"/>
    </font>
    <font>
      <sz val="8"/>
      <name val="AA"/>
    </font>
    <font>
      <sz val="10"/>
      <color indexed="8"/>
      <name val="AA"/>
    </font>
    <font>
      <sz val="10"/>
      <color rgb="FF000000"/>
      <name val="Arial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A"/>
    </font>
    <font>
      <sz val="10"/>
      <color rgb="FF000000"/>
      <name val="Arial"/>
      <family val="2"/>
    </font>
    <font>
      <sz val="10"/>
      <name val="Tahoma"/>
      <family val="2"/>
    </font>
    <font>
      <b/>
      <sz val="10"/>
      <color indexed="10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sz val="10"/>
      <name val="AA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indexed="8"/>
      <name val="Arial"/>
      <family val="2"/>
    </font>
    <font>
      <b/>
      <i/>
      <u/>
      <sz val="9"/>
      <name val="Arial"/>
      <family val="2"/>
    </font>
    <font>
      <b/>
      <sz val="9"/>
      <color indexed="8"/>
      <name val="Arial"/>
      <family val="2"/>
    </font>
    <font>
      <b/>
      <i/>
      <u/>
      <sz val="9"/>
      <color indexed="8"/>
      <name val="Arial"/>
      <family val="2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ourier"/>
      <family val="3"/>
    </font>
    <font>
      <sz val="10"/>
      <name val="MS Sans Serif"/>
      <family val="2"/>
    </font>
    <font>
      <u/>
      <sz val="7.5"/>
      <color indexed="12"/>
      <name val="Courier"/>
      <family val="3"/>
    </font>
    <font>
      <sz val="7.5"/>
      <name val="MS Sans Serif"/>
      <family val="2"/>
    </font>
    <font>
      <sz val="11"/>
      <color rgb="FF000000"/>
      <name val="Arial"/>
      <family val="2"/>
    </font>
    <font>
      <sz val="11"/>
      <color indexed="8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7" fillId="0" borderId="0" applyBorder="0" applyProtection="0"/>
    <xf numFmtId="0" fontId="7" fillId="0" borderId="0" applyBorder="0" applyProtection="0"/>
    <xf numFmtId="166" fontId="7" fillId="0" borderId="0" applyBorder="0" applyProtection="0"/>
    <xf numFmtId="0" fontId="11" fillId="0" borderId="0" applyBorder="0" applyProtection="0"/>
    <xf numFmtId="166" fontId="12" fillId="0" borderId="0" applyBorder="0" applyProtection="0"/>
    <xf numFmtId="0" fontId="12" fillId="0" borderId="0" applyBorder="0" applyProtection="0"/>
    <xf numFmtId="170" fontId="15" fillId="0" borderId="0" applyBorder="0" applyProtection="0"/>
    <xf numFmtId="167" fontId="11" fillId="0" borderId="0" applyBorder="0" applyProtection="0"/>
    <xf numFmtId="44" fontId="1" fillId="0" borderId="0" applyFont="0" applyFill="0" applyBorder="0" applyAlignment="0" applyProtection="0"/>
    <xf numFmtId="175" fontId="35" fillId="0" borderId="0"/>
    <xf numFmtId="176" fontId="35" fillId="0" borderId="0" applyFont="0" applyFill="0" applyBorder="0" applyAlignment="0" applyProtection="0"/>
    <xf numFmtId="0" fontId="11" fillId="0" borderId="0" applyBorder="0" applyProtection="0"/>
    <xf numFmtId="0" fontId="37" fillId="0" borderId="0" applyNumberFormat="0" applyFill="0" applyBorder="0" applyAlignment="0" applyProtection="0">
      <alignment vertical="top"/>
      <protection locked="0"/>
    </xf>
    <xf numFmtId="173" fontId="36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/>
    <xf numFmtId="0" fontId="2" fillId="0" borderId="0"/>
    <xf numFmtId="0" fontId="38" fillId="0" borderId="0" applyBorder="0" applyAlignment="0">
      <alignment horizontal="left"/>
    </xf>
    <xf numFmtId="0" fontId="1" fillId="0" borderId="0"/>
    <xf numFmtId="0" fontId="2" fillId="0" borderId="0"/>
    <xf numFmtId="175" fontId="35" fillId="0" borderId="0"/>
    <xf numFmtId="0" fontId="38" fillId="0" borderId="0" applyBorder="0" applyAlignment="0">
      <alignment horizontal="left"/>
    </xf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36" fillId="0" borderId="0" applyFont="0" applyFill="0" applyBorder="0" applyAlignment="0" applyProtection="0"/>
    <xf numFmtId="40" fontId="3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11" fillId="0" borderId="0" applyBorder="0" applyProtection="0"/>
    <xf numFmtId="0" fontId="7" fillId="0" borderId="0" applyBorder="0" applyProtection="0"/>
    <xf numFmtId="170" fontId="11" fillId="0" borderId="0" applyBorder="0" applyProtection="0"/>
    <xf numFmtId="170" fontId="11" fillId="0" borderId="0" applyBorder="0" applyProtection="0"/>
    <xf numFmtId="0" fontId="7" fillId="0" borderId="0" applyBorder="0" applyProtection="0"/>
    <xf numFmtId="0" fontId="41" fillId="0" borderId="0" applyNumberFormat="0" applyBorder="0" applyProtection="0">
      <alignment horizontal="center"/>
    </xf>
    <xf numFmtId="0" fontId="41" fillId="0" borderId="0" applyNumberFormat="0" applyBorder="0" applyProtection="0">
      <alignment horizontal="center" textRotation="90"/>
    </xf>
    <xf numFmtId="0" fontId="39" fillId="0" borderId="0"/>
    <xf numFmtId="0" fontId="42" fillId="0" borderId="0" applyNumberFormat="0" applyBorder="0" applyProtection="0"/>
    <xf numFmtId="179" fontId="42" fillId="0" borderId="0" applyBorder="0" applyProtection="0"/>
    <xf numFmtId="43" fontId="40" fillId="0" borderId="0" applyFont="0" applyFill="0" applyBorder="0" applyAlignment="0" applyProtection="0"/>
    <xf numFmtId="168" fontId="11" fillId="0" borderId="0" applyBorder="0" applyProtection="0"/>
    <xf numFmtId="178" fontId="2" fillId="0" borderId="0" applyFont="0" applyFill="0" applyBorder="0" applyAlignment="0" applyProtection="0"/>
  </cellStyleXfs>
  <cellXfs count="376">
    <xf numFmtId="0" fontId="0" fillId="0" borderId="0" xfId="0"/>
    <xf numFmtId="1" fontId="3" fillId="2" borderId="9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2" fillId="0" borderId="1" xfId="5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64" fontId="5" fillId="0" borderId="6" xfId="4" applyNumberFormat="1" applyFont="1" applyFill="1" applyBorder="1" applyAlignment="1">
      <alignment horizontal="right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8" fillId="0" borderId="17" xfId="6" applyNumberFormat="1" applyFont="1" applyFill="1" applyBorder="1" applyAlignment="1" applyProtection="1">
      <alignment horizontal="center" vertical="center"/>
    </xf>
    <xf numFmtId="0" fontId="8" fillId="3" borderId="17" xfId="6" applyNumberFormat="1" applyFont="1" applyFill="1" applyBorder="1" applyAlignment="1" applyProtection="1">
      <alignment vertical="top"/>
    </xf>
    <xf numFmtId="4" fontId="2" fillId="0" borderId="2" xfId="3" applyNumberFormat="1" applyFont="1" applyFill="1" applyBorder="1" applyAlignment="1">
      <alignment horizontal="center" vertical="center" wrapText="1"/>
    </xf>
    <xf numFmtId="4" fontId="2" fillId="3" borderId="2" xfId="3" applyNumberFormat="1" applyFont="1" applyFill="1" applyBorder="1" applyAlignment="1">
      <alignment horizontal="center" vertical="center" wrapText="1"/>
    </xf>
    <xf numFmtId="167" fontId="13" fillId="0" borderId="17" xfId="7" applyNumberFormat="1" applyFont="1" applyFill="1" applyBorder="1" applyAlignment="1" applyProtection="1">
      <alignment horizontal="center" vertical="justify"/>
    </xf>
    <xf numFmtId="0" fontId="2" fillId="0" borderId="17" xfId="0" applyNumberFormat="1" applyFont="1" applyFill="1" applyBorder="1" applyAlignment="1">
      <alignment horizontal="left" vertical="center" wrapText="1"/>
    </xf>
    <xf numFmtId="0" fontId="2" fillId="0" borderId="17" xfId="0" applyNumberFormat="1" applyFont="1" applyFill="1" applyBorder="1" applyAlignment="1">
      <alignment horizontal="center" vertical="center" wrapText="1"/>
    </xf>
    <xf numFmtId="4" fontId="2" fillId="0" borderId="17" xfId="3" applyNumberFormat="1" applyFont="1" applyFill="1" applyBorder="1" applyAlignment="1">
      <alignment horizontal="center" vertical="center" wrapText="1"/>
    </xf>
    <xf numFmtId="4" fontId="2" fillId="0" borderId="17" xfId="3" applyNumberFormat="1" applyFont="1" applyFill="1" applyBorder="1" applyAlignment="1">
      <alignment vertical="center" wrapText="1"/>
    </xf>
    <xf numFmtId="4" fontId="2" fillId="3" borderId="17" xfId="3" applyNumberFormat="1" applyFont="1" applyFill="1" applyBorder="1" applyAlignment="1">
      <alignment horizontal="center" vertical="center" wrapText="1"/>
    </xf>
    <xf numFmtId="167" fontId="3" fillId="3" borderId="17" xfId="7" applyNumberFormat="1" applyFont="1" applyFill="1" applyBorder="1" applyAlignment="1" applyProtection="1">
      <alignment horizontal="center" vertical="center"/>
    </xf>
    <xf numFmtId="0" fontId="16" fillId="0" borderId="17" xfId="11" applyNumberFormat="1" applyFont="1" applyFill="1" applyBorder="1" applyAlignment="1" applyProtection="1">
      <alignment horizontal="center" vertical="center" wrapText="1"/>
    </xf>
    <xf numFmtId="169" fontId="2" fillId="0" borderId="17" xfId="7" applyNumberFormat="1" applyFont="1" applyFill="1" applyBorder="1" applyAlignment="1" applyProtection="1">
      <alignment horizontal="center" vertical="center"/>
    </xf>
    <xf numFmtId="167" fontId="2" fillId="0" borderId="17" xfId="7" applyNumberFormat="1" applyFont="1" applyFill="1" applyBorder="1" applyAlignment="1" applyProtection="1">
      <alignment horizontal="center" vertical="center"/>
    </xf>
    <xf numFmtId="0" fontId="10" fillId="0" borderId="17" xfId="6" applyNumberFormat="1" applyFont="1" applyFill="1" applyBorder="1" applyAlignment="1" applyProtection="1">
      <alignment vertical="top"/>
    </xf>
    <xf numFmtId="3" fontId="2" fillId="0" borderId="17" xfId="13" applyNumberFormat="1" applyFont="1" applyFill="1" applyBorder="1" applyAlignment="1" applyProtection="1">
      <alignment horizontal="center" vertical="center"/>
    </xf>
    <xf numFmtId="168" fontId="2" fillId="0" borderId="17" xfId="13" applyNumberFormat="1" applyFont="1" applyFill="1" applyBorder="1" applyAlignment="1" applyProtection="1">
      <alignment horizontal="center" vertical="center"/>
    </xf>
    <xf numFmtId="167" fontId="17" fillId="3" borderId="17" xfId="7" applyNumberFormat="1" applyFont="1" applyFill="1" applyBorder="1" applyAlignment="1" applyProtection="1">
      <alignment horizontal="center" vertical="center"/>
    </xf>
    <xf numFmtId="0" fontId="10" fillId="3" borderId="17" xfId="6" applyNumberFormat="1" applyFont="1" applyFill="1" applyBorder="1" applyAlignment="1" applyProtection="1">
      <alignment horizontal="center" vertical="center"/>
    </xf>
    <xf numFmtId="167" fontId="12" fillId="0" borderId="17" xfId="7" applyNumberFormat="1" applyFont="1" applyFill="1" applyBorder="1" applyAlignment="1" applyProtection="1">
      <alignment horizontal="center" vertical="center"/>
    </xf>
    <xf numFmtId="0" fontId="10" fillId="0" borderId="17" xfId="6" applyNumberFormat="1" applyFont="1" applyFill="1" applyBorder="1" applyAlignment="1" applyProtection="1">
      <alignment horizontal="center" vertical="center"/>
    </xf>
    <xf numFmtId="169" fontId="2" fillId="3" borderId="17" xfId="7" applyNumberFormat="1" applyFont="1" applyFill="1" applyBorder="1" applyAlignment="1" applyProtection="1">
      <alignment horizontal="center" vertical="center"/>
    </xf>
    <xf numFmtId="167" fontId="13" fillId="3" borderId="17" xfId="7" applyNumberFormat="1" applyFont="1" applyFill="1" applyBorder="1" applyAlignment="1" applyProtection="1">
      <alignment horizontal="center" vertical="justify"/>
    </xf>
    <xf numFmtId="167" fontId="2" fillId="3" borderId="17" xfId="7" applyNumberFormat="1" applyFont="1" applyFill="1" applyBorder="1" applyAlignment="1" applyProtection="1">
      <alignment horizontal="center" vertical="center"/>
    </xf>
    <xf numFmtId="0" fontId="2" fillId="0" borderId="18" xfId="0" applyNumberFormat="1" applyFont="1" applyFill="1" applyBorder="1" applyAlignment="1">
      <alignment horizontal="center" vertical="center" wrapText="1"/>
    </xf>
    <xf numFmtId="4" fontId="2" fillId="0" borderId="15" xfId="3" applyNumberFormat="1" applyFont="1" applyFill="1" applyBorder="1" applyAlignment="1">
      <alignment vertical="center" wrapText="1"/>
    </xf>
    <xf numFmtId="0" fontId="2" fillId="0" borderId="17" xfId="0" applyFont="1" applyBorder="1"/>
    <xf numFmtId="166" fontId="16" fillId="0" borderId="19" xfId="12" applyNumberFormat="1" applyFont="1" applyFill="1" applyBorder="1" applyAlignment="1" applyProtection="1">
      <alignment horizontal="center" vertical="center" wrapText="1"/>
    </xf>
    <xf numFmtId="0" fontId="6" fillId="3" borderId="17" xfId="0" applyFont="1" applyFill="1" applyBorder="1"/>
    <xf numFmtId="4" fontId="2" fillId="0" borderId="20" xfId="3" applyNumberFormat="1" applyFont="1" applyFill="1" applyBorder="1" applyAlignment="1">
      <alignment horizontal="center" vertical="center" wrapText="1"/>
    </xf>
    <xf numFmtId="0" fontId="8" fillId="3" borderId="17" xfId="6" applyNumberFormat="1" applyFont="1" applyFill="1" applyBorder="1" applyAlignment="1" applyProtection="1">
      <alignment horizontal="center" vertical="top"/>
    </xf>
    <xf numFmtId="0" fontId="8" fillId="0" borderId="17" xfId="6" applyNumberFormat="1" applyFont="1" applyFill="1" applyBorder="1" applyAlignment="1" applyProtection="1">
      <alignment horizontal="center" vertical="top"/>
    </xf>
    <xf numFmtId="43" fontId="2" fillId="0" borderId="2" xfId="1" applyFont="1" applyFill="1" applyBorder="1" applyAlignment="1">
      <alignment horizontal="center" vertical="center" wrapText="1"/>
    </xf>
    <xf numFmtId="0" fontId="0" fillId="3" borderId="24" xfId="0" applyFill="1" applyBorder="1"/>
    <xf numFmtId="0" fontId="18" fillId="3" borderId="0" xfId="0" applyFont="1" applyFill="1" applyBorder="1" applyAlignment="1">
      <alignment vertical="center" wrapText="1"/>
    </xf>
    <xf numFmtId="0" fontId="0" fillId="3" borderId="25" xfId="0" applyFill="1" applyBorder="1"/>
    <xf numFmtId="0" fontId="0" fillId="3" borderId="27" xfId="0" applyFill="1" applyBorder="1" applyAlignment="1">
      <alignment wrapText="1"/>
    </xf>
    <xf numFmtId="0" fontId="0" fillId="3" borderId="28" xfId="0" applyFill="1" applyBorder="1"/>
    <xf numFmtId="4" fontId="0" fillId="0" borderId="0" xfId="0" applyNumberFormat="1"/>
    <xf numFmtId="0" fontId="0" fillId="0" borderId="0" xfId="0" applyAlignment="1">
      <alignment horizont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left" vertical="center" wrapText="1"/>
    </xf>
    <xf numFmtId="0" fontId="2" fillId="0" borderId="1" xfId="11" applyNumberFormat="1" applyFont="1" applyFill="1" applyBorder="1" applyAlignment="1" applyProtection="1">
      <alignment horizontal="left" vertical="top" wrapText="1"/>
    </xf>
    <xf numFmtId="0" fontId="2" fillId="0" borderId="1" xfId="11" applyNumberFormat="1" applyFont="1" applyFill="1" applyBorder="1" applyAlignment="1" applyProtection="1">
      <alignment horizontal="left" vertical="center" wrapText="1"/>
    </xf>
    <xf numFmtId="168" fontId="2" fillId="0" borderId="1" xfId="9" applyNumberFormat="1" applyFont="1" applyFill="1" applyBorder="1" applyAlignment="1" applyProtection="1">
      <alignment horizontal="left" vertical="center" wrapText="1"/>
    </xf>
    <xf numFmtId="0" fontId="2" fillId="3" borderId="17" xfId="5" applyNumberFormat="1" applyFont="1" applyFill="1" applyBorder="1" applyAlignment="1">
      <alignment horizontal="center" vertical="center" wrapText="1"/>
    </xf>
    <xf numFmtId="0" fontId="2" fillId="0" borderId="17" xfId="5" applyNumberFormat="1" applyFont="1" applyFill="1" applyBorder="1" applyAlignment="1">
      <alignment horizontal="center" vertical="center" wrapText="1"/>
    </xf>
    <xf numFmtId="0" fontId="2" fillId="3" borderId="17" xfId="0" applyNumberFormat="1" applyFont="1" applyFill="1" applyBorder="1" applyAlignment="1">
      <alignment horizontal="center" vertical="center" wrapText="1"/>
    </xf>
    <xf numFmtId="0" fontId="2" fillId="0" borderId="17" xfId="5" applyNumberFormat="1" applyFont="1" applyFill="1" applyBorder="1" applyAlignment="1" applyProtection="1">
      <alignment horizontal="center" vertical="center" wrapText="1"/>
      <protection locked="0"/>
    </xf>
    <xf numFmtId="0" fontId="0" fillId="0" borderId="17" xfId="0" applyBorder="1" applyAlignment="1">
      <alignment horizontal="center" vertical="center"/>
    </xf>
    <xf numFmtId="0" fontId="0" fillId="0" borderId="23" xfId="0" applyBorder="1"/>
    <xf numFmtId="0" fontId="0" fillId="0" borderId="3" xfId="0" applyBorder="1"/>
    <xf numFmtId="0" fontId="0" fillId="0" borderId="26" xfId="0" applyBorder="1"/>
    <xf numFmtId="0" fontId="16" fillId="0" borderId="2" xfId="11" applyNumberFormat="1" applyFont="1" applyFill="1" applyBorder="1" applyAlignment="1" applyProtection="1">
      <alignment horizontal="center" vertical="center" wrapText="1"/>
    </xf>
    <xf numFmtId="0" fontId="8" fillId="0" borderId="2" xfId="6" applyNumberFormat="1" applyFont="1" applyFill="1" applyBorder="1" applyAlignment="1" applyProtection="1">
      <alignment horizontal="center" vertical="top"/>
    </xf>
    <xf numFmtId="0" fontId="8" fillId="3" borderId="2" xfId="6" applyNumberFormat="1" applyFont="1" applyFill="1" applyBorder="1" applyAlignment="1" applyProtection="1">
      <alignment horizontal="center" vertical="top"/>
    </xf>
    <xf numFmtId="0" fontId="8" fillId="0" borderId="2" xfId="6" applyNumberFormat="1" applyFont="1" applyFill="1" applyBorder="1" applyAlignment="1" applyProtection="1">
      <alignment horizontal="center" vertical="center"/>
    </xf>
    <xf numFmtId="0" fontId="10" fillId="0" borderId="2" xfId="6" applyNumberFormat="1" applyFont="1" applyFill="1" applyBorder="1" applyAlignment="1" applyProtection="1">
      <alignment horizontal="center" vertical="center"/>
    </xf>
    <xf numFmtId="4" fontId="2" fillId="0" borderId="17" xfId="3" applyNumberFormat="1" applyFont="1" applyFill="1" applyBorder="1" applyAlignment="1" applyProtection="1">
      <alignment horizontal="center" vertical="center" wrapText="1"/>
      <protection locked="0"/>
    </xf>
    <xf numFmtId="167" fontId="2" fillId="0" borderId="15" xfId="7" applyNumberFormat="1" applyFont="1" applyFill="1" applyBorder="1" applyAlignment="1" applyProtection="1">
      <alignment horizontal="center" vertical="center"/>
    </xf>
    <xf numFmtId="4" fontId="2" fillId="3" borderId="17" xfId="3" applyNumberFormat="1" applyFont="1" applyFill="1" applyBorder="1" applyAlignment="1">
      <alignment vertical="center" wrapText="1"/>
    </xf>
    <xf numFmtId="169" fontId="2" fillId="0" borderId="15" xfId="7" applyNumberFormat="1" applyFont="1" applyFill="1" applyBorder="1" applyAlignment="1" applyProtection="1">
      <alignment horizontal="center" vertical="center"/>
    </xf>
    <xf numFmtId="0" fontId="8" fillId="3" borderId="15" xfId="6" applyNumberFormat="1" applyFont="1" applyFill="1" applyBorder="1" applyAlignment="1" applyProtection="1">
      <alignment vertical="top"/>
    </xf>
    <xf numFmtId="167" fontId="13" fillId="0" borderId="15" xfId="7" applyNumberFormat="1" applyFont="1" applyFill="1" applyBorder="1" applyAlignment="1" applyProtection="1">
      <alignment horizontal="center" vertical="justify"/>
    </xf>
    <xf numFmtId="0" fontId="10" fillId="0" borderId="15" xfId="6" applyNumberFormat="1" applyFont="1" applyFill="1" applyBorder="1" applyAlignment="1" applyProtection="1">
      <alignment vertical="top"/>
    </xf>
    <xf numFmtId="4" fontId="2" fillId="0" borderId="15" xfId="3" applyNumberFormat="1" applyFont="1" applyFill="1" applyBorder="1" applyAlignment="1" applyProtection="1">
      <alignment horizontal="right" vertical="center" wrapText="1"/>
      <protection locked="0"/>
    </xf>
    <xf numFmtId="167" fontId="2" fillId="0" borderId="2" xfId="7" applyNumberFormat="1" applyFont="1" applyFill="1" applyBorder="1" applyAlignment="1" applyProtection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9" fillId="0" borderId="17" xfId="6" applyNumberFormat="1" applyFont="1" applyFill="1" applyBorder="1" applyAlignment="1" applyProtection="1">
      <alignment horizontal="center" vertical="top"/>
    </xf>
    <xf numFmtId="0" fontId="22" fillId="0" borderId="0" xfId="0" applyFont="1"/>
    <xf numFmtId="0" fontId="0" fillId="3" borderId="23" xfId="0" applyFill="1" applyBorder="1"/>
    <xf numFmtId="0" fontId="0" fillId="3" borderId="3" xfId="0" applyFill="1" applyBorder="1"/>
    <xf numFmtId="0" fontId="0" fillId="3" borderId="26" xfId="0" applyFill="1" applyBorder="1"/>
    <xf numFmtId="44" fontId="0" fillId="0" borderId="0" xfId="14" applyFont="1"/>
    <xf numFmtId="166" fontId="2" fillId="0" borderId="1" xfId="12" applyNumberFormat="1" applyFont="1" applyFill="1" applyBorder="1" applyAlignment="1" applyProtection="1">
      <alignment horizontal="left" vertical="center" wrapText="1"/>
    </xf>
    <xf numFmtId="166" fontId="16" fillId="0" borderId="2" xfId="12" applyNumberFormat="1" applyFont="1" applyFill="1" applyBorder="1" applyAlignment="1" applyProtection="1">
      <alignment horizontal="center" vertical="center" wrapText="1"/>
    </xf>
    <xf numFmtId="0" fontId="9" fillId="0" borderId="2" xfId="6" applyNumberFormat="1" applyFont="1" applyFill="1" applyBorder="1" applyAlignment="1" applyProtection="1">
      <alignment horizontal="center" vertical="center"/>
    </xf>
    <xf numFmtId="0" fontId="9" fillId="0" borderId="17" xfId="6" applyNumberFormat="1" applyFont="1" applyFill="1" applyBorder="1" applyAlignment="1" applyProtection="1">
      <alignment horizontal="center" vertical="center"/>
    </xf>
    <xf numFmtId="168" fontId="2" fillId="0" borderId="2" xfId="13" applyNumberFormat="1" applyFont="1" applyFill="1" applyBorder="1" applyAlignment="1" applyProtection="1">
      <alignment horizontal="center" vertical="center"/>
    </xf>
    <xf numFmtId="0" fontId="9" fillId="0" borderId="2" xfId="6" applyNumberFormat="1" applyFont="1" applyFill="1" applyBorder="1" applyAlignment="1" applyProtection="1">
      <alignment horizontal="center" vertical="top"/>
    </xf>
    <xf numFmtId="0" fontId="23" fillId="0" borderId="17" xfId="6" applyNumberFormat="1" applyFont="1" applyFill="1" applyBorder="1" applyAlignment="1" applyProtection="1">
      <alignment horizontal="center" vertical="center"/>
    </xf>
    <xf numFmtId="166" fontId="16" fillId="0" borderId="18" xfId="12" applyNumberFormat="1" applyFont="1" applyFill="1" applyBorder="1" applyAlignment="1" applyProtection="1">
      <alignment horizontal="center" vertical="center" wrapText="1"/>
    </xf>
    <xf numFmtId="0" fontId="9" fillId="0" borderId="15" xfId="6" applyNumberFormat="1" applyFont="1" applyFill="1" applyBorder="1" applyAlignment="1" applyProtection="1">
      <alignment horizontal="center" vertical="center"/>
    </xf>
    <xf numFmtId="166" fontId="16" fillId="0" borderId="17" xfId="12" applyNumberFormat="1" applyFont="1" applyFill="1" applyBorder="1" applyAlignment="1" applyProtection="1">
      <alignment horizontal="center" vertical="center" wrapText="1"/>
    </xf>
    <xf numFmtId="167" fontId="3" fillId="0" borderId="17" xfId="7" applyNumberFormat="1" applyFont="1" applyFill="1" applyBorder="1" applyAlignment="1" applyProtection="1">
      <alignment horizontal="center" vertical="justify"/>
    </xf>
    <xf numFmtId="166" fontId="2" fillId="0" borderId="30" xfId="12" applyNumberFormat="1" applyFont="1" applyFill="1" applyBorder="1" applyAlignment="1" applyProtection="1">
      <alignment horizontal="left" vertical="center" wrapText="1"/>
    </xf>
    <xf numFmtId="0" fontId="2" fillId="0" borderId="30" xfId="11" applyNumberFormat="1" applyFont="1" applyFill="1" applyBorder="1" applyAlignment="1" applyProtection="1">
      <alignment horizontal="left" vertical="top" wrapText="1"/>
    </xf>
    <xf numFmtId="0" fontId="16" fillId="0" borderId="19" xfId="11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>
      <alignment horizontal="center" vertical="center"/>
    </xf>
    <xf numFmtId="0" fontId="2" fillId="0" borderId="31" xfId="11" applyNumberFormat="1" applyFont="1" applyFill="1" applyBorder="1" applyAlignment="1" applyProtection="1">
      <alignment horizontal="left" vertical="top" wrapText="1"/>
    </xf>
    <xf numFmtId="0" fontId="16" fillId="0" borderId="22" xfId="11" applyNumberFormat="1" applyFont="1" applyFill="1" applyBorder="1" applyAlignment="1" applyProtection="1">
      <alignment horizontal="center" vertical="center" wrapText="1"/>
    </xf>
    <xf numFmtId="0" fontId="9" fillId="0" borderId="20" xfId="6" applyNumberFormat="1" applyFont="1" applyFill="1" applyBorder="1" applyAlignment="1" applyProtection="1">
      <alignment horizontal="center" vertical="center"/>
    </xf>
    <xf numFmtId="167" fontId="2" fillId="0" borderId="20" xfId="7" applyNumberFormat="1" applyFont="1" applyFill="1" applyBorder="1" applyAlignment="1" applyProtection="1">
      <alignment horizontal="center" vertical="center"/>
    </xf>
    <xf numFmtId="169" fontId="2" fillId="0" borderId="20" xfId="7" applyNumberFormat="1" applyFont="1" applyFill="1" applyBorder="1" applyAlignment="1" applyProtection="1">
      <alignment horizontal="center" vertical="center"/>
    </xf>
    <xf numFmtId="44" fontId="3" fillId="0" borderId="17" xfId="14" applyFont="1" applyFill="1" applyBorder="1" applyAlignment="1" applyProtection="1">
      <alignment horizontal="center" vertical="center"/>
    </xf>
    <xf numFmtId="44" fontId="0" fillId="0" borderId="0" xfId="0" applyNumberFormat="1"/>
    <xf numFmtId="0" fontId="9" fillId="3" borderId="2" xfId="6" applyNumberFormat="1" applyFont="1" applyFill="1" applyBorder="1" applyAlignment="1" applyProtection="1">
      <alignment horizontal="center" vertical="top"/>
    </xf>
    <xf numFmtId="0" fontId="9" fillId="3" borderId="17" xfId="6" applyNumberFormat="1" applyFont="1" applyFill="1" applyBorder="1" applyAlignment="1" applyProtection="1">
      <alignment vertical="top"/>
    </xf>
    <xf numFmtId="4" fontId="2" fillId="0" borderId="15" xfId="3" applyNumberFormat="1" applyFont="1" applyFill="1" applyBorder="1" applyAlignment="1">
      <alignment horizontal="center" vertical="center" wrapText="1"/>
    </xf>
    <xf numFmtId="0" fontId="9" fillId="3" borderId="17" xfId="6" applyNumberFormat="1" applyFont="1" applyFill="1" applyBorder="1" applyAlignment="1" applyProtection="1">
      <alignment horizontal="center" vertical="top"/>
    </xf>
    <xf numFmtId="167" fontId="3" fillId="0" borderId="17" xfId="7" applyNumberFormat="1" applyFont="1" applyFill="1" applyBorder="1" applyAlignment="1" applyProtection="1">
      <alignment horizontal="center" vertical="center"/>
    </xf>
    <xf numFmtId="167" fontId="3" fillId="3" borderId="15" xfId="7" applyNumberFormat="1" applyFont="1" applyFill="1" applyBorder="1" applyAlignment="1" applyProtection="1">
      <alignment horizontal="center" vertical="center"/>
    </xf>
    <xf numFmtId="167" fontId="3" fillId="3" borderId="17" xfId="7" applyNumberFormat="1" applyFont="1" applyFill="1" applyBorder="1" applyAlignment="1" applyProtection="1">
      <alignment horizontal="center" vertical="justify"/>
    </xf>
    <xf numFmtId="0" fontId="23" fillId="0" borderId="17" xfId="6" applyNumberFormat="1" applyFont="1" applyFill="1" applyBorder="1" applyAlignment="1" applyProtection="1">
      <alignment vertical="top"/>
    </xf>
    <xf numFmtId="0" fontId="23" fillId="3" borderId="17" xfId="6" applyNumberFormat="1" applyFont="1" applyFill="1" applyBorder="1" applyAlignment="1" applyProtection="1">
      <alignment horizontal="center" vertical="center"/>
    </xf>
    <xf numFmtId="0" fontId="2" fillId="0" borderId="30" xfId="0" applyNumberFormat="1" applyFont="1" applyFill="1" applyBorder="1" applyAlignment="1">
      <alignment horizontal="left" vertical="center" wrapText="1"/>
    </xf>
    <xf numFmtId="0" fontId="2" fillId="0" borderId="19" xfId="0" applyNumberFormat="1" applyFont="1" applyFill="1" applyBorder="1" applyAlignment="1">
      <alignment horizontal="center" vertical="center" wrapText="1"/>
    </xf>
    <xf numFmtId="0" fontId="2" fillId="0" borderId="31" xfId="0" applyNumberFormat="1" applyFont="1" applyFill="1" applyBorder="1" applyAlignment="1">
      <alignment horizontal="left" vertical="center" wrapText="1"/>
    </xf>
    <xf numFmtId="0" fontId="2" fillId="0" borderId="29" xfId="0" applyNumberFormat="1" applyFont="1" applyFill="1" applyBorder="1" applyAlignment="1">
      <alignment horizontal="center" vertical="center" wrapText="1"/>
    </xf>
    <xf numFmtId="167" fontId="2" fillId="3" borderId="20" xfId="7" applyNumberFormat="1" applyFont="1" applyFill="1" applyBorder="1" applyAlignment="1" applyProtection="1">
      <alignment horizontal="center" vertical="center"/>
    </xf>
    <xf numFmtId="0" fontId="2" fillId="3" borderId="20" xfId="5" applyNumberFormat="1" applyFont="1" applyFill="1" applyBorder="1" applyAlignment="1">
      <alignment horizontal="center" vertical="center" wrapText="1"/>
    </xf>
    <xf numFmtId="0" fontId="2" fillId="0" borderId="20" xfId="5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44" fontId="24" fillId="0" borderId="17" xfId="14" applyFont="1" applyBorder="1"/>
    <xf numFmtId="44" fontId="14" fillId="0" borderId="17" xfId="14" applyFont="1" applyFill="1" applyBorder="1" applyAlignment="1" applyProtection="1">
      <alignment horizontal="center" vertical="center"/>
    </xf>
    <xf numFmtId="0" fontId="0" fillId="3" borderId="32" xfId="0" applyFill="1" applyBorder="1"/>
    <xf numFmtId="0" fontId="18" fillId="3" borderId="4" xfId="0" applyFont="1" applyFill="1" applyBorder="1" applyAlignment="1">
      <alignment vertical="center" wrapText="1"/>
    </xf>
    <xf numFmtId="0" fontId="0" fillId="3" borderId="5" xfId="0" applyFill="1" applyBorder="1"/>
    <xf numFmtId="0" fontId="2" fillId="0" borderId="2" xfId="5" applyNumberFormat="1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" fontId="26" fillId="0" borderId="2" xfId="0" applyNumberFormat="1" applyFont="1" applyBorder="1" applyAlignment="1">
      <alignment horizontal="center" vertical="center"/>
    </xf>
    <xf numFmtId="4" fontId="6" fillId="0" borderId="2" xfId="3" applyNumberFormat="1" applyFont="1" applyFill="1" applyBorder="1" applyAlignment="1">
      <alignment horizontal="center" vertical="center" wrapText="1"/>
    </xf>
    <xf numFmtId="44" fontId="6" fillId="0" borderId="2" xfId="14" applyFont="1" applyFill="1" applyBorder="1" applyAlignment="1">
      <alignment horizontal="right" vertical="center" wrapText="1"/>
    </xf>
    <xf numFmtId="44" fontId="6" fillId="0" borderId="2" xfId="14" applyFont="1" applyBorder="1" applyAlignment="1" applyProtection="1">
      <alignment horizontal="right" vertical="center"/>
    </xf>
    <xf numFmtId="4" fontId="26" fillId="0" borderId="2" xfId="0" applyNumberFormat="1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center" vertical="center"/>
    </xf>
    <xf numFmtId="44" fontId="6" fillId="0" borderId="2" xfId="14" applyFont="1" applyBorder="1" applyAlignment="1">
      <alignment horizontal="center" vertical="center" wrapText="1"/>
    </xf>
    <xf numFmtId="0" fontId="2" fillId="0" borderId="33" xfId="5" applyNumberFormat="1" applyFont="1" applyFill="1" applyBorder="1" applyAlignment="1">
      <alignment horizontal="center" vertical="center" wrapText="1"/>
    </xf>
    <xf numFmtId="0" fontId="2" fillId="0" borderId="33" xfId="5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wrapText="1"/>
    </xf>
    <xf numFmtId="0" fontId="26" fillId="0" borderId="2" xfId="0" applyFont="1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6" fillId="0" borderId="2" xfId="0" applyNumberFormat="1" applyFont="1" applyBorder="1" applyAlignment="1" applyProtection="1">
      <alignment horizontal="center" vertical="center"/>
    </xf>
    <xf numFmtId="44" fontId="6" fillId="0" borderId="2" xfId="14" applyFont="1" applyBorder="1" applyAlignment="1" applyProtection="1">
      <alignment horizontal="center" vertical="center"/>
    </xf>
    <xf numFmtId="0" fontId="6" fillId="0" borderId="0" xfId="0" applyNumberFormat="1" applyFont="1" applyFill="1" applyAlignment="1">
      <alignment horizontal="left" vertical="center" wrapText="1"/>
    </xf>
    <xf numFmtId="44" fontId="27" fillId="0" borderId="2" xfId="0" applyNumberFormat="1" applyFont="1" applyBorder="1" applyAlignment="1">
      <alignment vertical="center"/>
    </xf>
    <xf numFmtId="0" fontId="6" fillId="0" borderId="2" xfId="0" applyFont="1" applyBorder="1" applyAlignment="1" applyProtection="1">
      <alignment horizontal="left" vertical="center" wrapText="1"/>
    </xf>
    <xf numFmtId="4" fontId="6" fillId="0" borderId="2" xfId="1" applyNumberFormat="1" applyFont="1" applyBorder="1" applyAlignment="1" applyProtection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1" fontId="22" fillId="0" borderId="33" xfId="0" applyNumberFormat="1" applyFont="1" applyBorder="1" applyAlignment="1">
      <alignment horizontal="center" vertical="center"/>
    </xf>
    <xf numFmtId="44" fontId="6" fillId="0" borderId="2" xfId="14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44" fontId="20" fillId="0" borderId="2" xfId="14" applyFont="1" applyBorder="1" applyAlignment="1">
      <alignment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7" xfId="3" applyNumberFormat="1" applyFont="1" applyFill="1" applyBorder="1" applyAlignment="1">
      <alignment horizontal="center" vertical="center" wrapText="1"/>
    </xf>
    <xf numFmtId="44" fontId="6" fillId="0" borderId="17" xfId="14" applyFont="1" applyFill="1" applyBorder="1" applyAlignment="1">
      <alignment horizontal="right" vertical="center" wrapText="1"/>
    </xf>
    <xf numFmtId="44" fontId="20" fillId="0" borderId="2" xfId="2" applyNumberFormat="1" applyFont="1" applyBorder="1"/>
    <xf numFmtId="1" fontId="3" fillId="2" borderId="8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0" fontId="3" fillId="2" borderId="11" xfId="0" applyNumberFormat="1" applyFont="1" applyFill="1" applyBorder="1" applyAlignment="1">
      <alignment horizontal="center" vertical="center" wrapText="1"/>
    </xf>
    <xf numFmtId="165" fontId="3" fillId="2" borderId="12" xfId="0" applyNumberFormat="1" applyFont="1" applyFill="1" applyBorder="1" applyAlignment="1">
      <alignment horizontal="center" vertical="center" wrapText="1"/>
    </xf>
    <xf numFmtId="0" fontId="3" fillId="2" borderId="12" xfId="0" applyNumberFormat="1" applyFont="1" applyFill="1" applyBorder="1" applyAlignment="1">
      <alignment horizontal="center" vertical="center" wrapText="1"/>
    </xf>
    <xf numFmtId="0" fontId="2" fillId="0" borderId="34" xfId="5" applyNumberFormat="1" applyFont="1" applyFill="1" applyBorder="1" applyAlignment="1">
      <alignment horizontal="center" vertical="center" wrapText="1"/>
    </xf>
    <xf numFmtId="40" fontId="2" fillId="0" borderId="1" xfId="1" applyNumberFormat="1" applyFont="1" applyFill="1" applyBorder="1" applyAlignment="1">
      <alignment horizontal="right" vertical="center" wrapText="1"/>
    </xf>
    <xf numFmtId="164" fontId="2" fillId="0" borderId="17" xfId="3" applyFont="1" applyFill="1" applyBorder="1" applyAlignment="1">
      <alignment horizontal="right" vertical="center" wrapText="1"/>
    </xf>
    <xf numFmtId="10" fontId="5" fillId="0" borderId="17" xfId="2" applyNumberFormat="1" applyFont="1" applyFill="1" applyBorder="1" applyAlignment="1">
      <alignment horizontal="right" vertical="center" wrapText="1"/>
    </xf>
    <xf numFmtId="10" fontId="5" fillId="0" borderId="17" xfId="4" applyNumberFormat="1" applyFont="1" applyFill="1" applyBorder="1" applyAlignment="1">
      <alignment horizontal="right" vertical="center" wrapText="1"/>
    </xf>
    <xf numFmtId="10" fontId="3" fillId="0" borderId="17" xfId="4" applyNumberFormat="1" applyFont="1" applyFill="1" applyBorder="1" applyAlignment="1">
      <alignment horizontal="right" vertical="center" wrapText="1"/>
    </xf>
    <xf numFmtId="164" fontId="2" fillId="0" borderId="35" xfId="3" applyFont="1" applyFill="1" applyBorder="1" applyAlignment="1">
      <alignment horizontal="right" vertical="center" wrapText="1"/>
    </xf>
    <xf numFmtId="1" fontId="3" fillId="2" borderId="36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0" fontId="3" fillId="2" borderId="21" xfId="0" applyNumberFormat="1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0" borderId="34" xfId="0" applyNumberFormat="1" applyFont="1" applyBorder="1" applyAlignment="1">
      <alignment horizontal="center" vertical="justify"/>
    </xf>
    <xf numFmtId="0" fontId="4" fillId="0" borderId="17" xfId="0" applyNumberFormat="1" applyFont="1" applyBorder="1" applyAlignment="1">
      <alignment horizontal="center" vertical="justify"/>
    </xf>
    <xf numFmtId="0" fontId="4" fillId="0" borderId="17" xfId="0" applyFont="1" applyBorder="1" applyAlignment="1">
      <alignment horizontal="left" vertical="justify" wrapText="1"/>
    </xf>
    <xf numFmtId="0" fontId="5" fillId="0" borderId="17" xfId="0" applyFont="1" applyBorder="1" applyAlignment="1">
      <alignment horizontal="center" vertical="justify"/>
    </xf>
    <xf numFmtId="4" fontId="5" fillId="0" borderId="17" xfId="0" applyNumberFormat="1" applyFont="1" applyBorder="1" applyAlignment="1">
      <alignment vertical="justify"/>
    </xf>
    <xf numFmtId="40" fontId="5" fillId="0" borderId="17" xfId="1" applyNumberFormat="1" applyFont="1" applyBorder="1" applyAlignment="1">
      <alignment horizontal="right" vertical="top" wrapText="1"/>
    </xf>
    <xf numFmtId="4" fontId="5" fillId="0" borderId="35" xfId="0" applyNumberFormat="1" applyFont="1" applyBorder="1" applyAlignment="1">
      <alignment vertical="justify"/>
    </xf>
    <xf numFmtId="0" fontId="4" fillId="0" borderId="37" xfId="0" applyNumberFormat="1" applyFont="1" applyBorder="1" applyAlignment="1">
      <alignment horizontal="center" vertical="justify"/>
    </xf>
    <xf numFmtId="0" fontId="5" fillId="0" borderId="38" xfId="0" applyNumberFormat="1" applyFont="1" applyBorder="1" applyAlignment="1">
      <alignment horizontal="center" vertical="justify"/>
    </xf>
    <xf numFmtId="0" fontId="5" fillId="0" borderId="38" xfId="0" applyFont="1" applyBorder="1" applyAlignment="1">
      <alignment horizontal="left" vertical="justify" wrapText="1"/>
    </xf>
    <xf numFmtId="0" fontId="5" fillId="0" borderId="38" xfId="0" applyFont="1" applyBorder="1" applyAlignment="1">
      <alignment horizontal="center" vertical="justify" wrapText="1"/>
    </xf>
    <xf numFmtId="4" fontId="5" fillId="0" borderId="38" xfId="0" applyNumberFormat="1" applyFont="1" applyBorder="1" applyAlignment="1">
      <alignment vertical="justify"/>
    </xf>
    <xf numFmtId="40" fontId="5" fillId="0" borderId="38" xfId="1" applyNumberFormat="1" applyFont="1" applyBorder="1" applyAlignment="1">
      <alignment horizontal="right" vertical="top" wrapText="1"/>
    </xf>
    <xf numFmtId="4" fontId="5" fillId="0" borderId="39" xfId="0" applyNumberFormat="1" applyFont="1" applyBorder="1" applyAlignment="1">
      <alignment vertical="justify"/>
    </xf>
    <xf numFmtId="0" fontId="4" fillId="0" borderId="40" xfId="0" applyNumberFormat="1" applyFont="1" applyBorder="1" applyAlignment="1">
      <alignment horizontal="center" vertical="justify"/>
    </xf>
    <xf numFmtId="0" fontId="5" fillId="0" borderId="41" xfId="0" applyNumberFormat="1" applyFont="1" applyBorder="1" applyAlignment="1">
      <alignment horizontal="center" vertical="justify"/>
    </xf>
    <xf numFmtId="0" fontId="5" fillId="0" borderId="41" xfId="0" applyFont="1" applyBorder="1" applyAlignment="1">
      <alignment horizontal="left" vertical="justify" wrapText="1"/>
    </xf>
    <xf numFmtId="0" fontId="5" fillId="0" borderId="41" xfId="0" applyFont="1" applyBorder="1" applyAlignment="1">
      <alignment horizontal="center" vertical="justify" wrapText="1"/>
    </xf>
    <xf numFmtId="4" fontId="5" fillId="0" borderId="41" xfId="0" applyNumberFormat="1" applyFont="1" applyBorder="1" applyAlignment="1">
      <alignment vertical="justify"/>
    </xf>
    <xf numFmtId="40" fontId="5" fillId="0" borderId="41" xfId="1" applyNumberFormat="1" applyFont="1" applyBorder="1" applyAlignment="1">
      <alignment horizontal="right" vertical="top" wrapText="1"/>
    </xf>
    <xf numFmtId="4" fontId="5" fillId="0" borderId="42" xfId="0" applyNumberFormat="1" applyFont="1" applyBorder="1" applyAlignment="1">
      <alignment vertical="justify"/>
    </xf>
    <xf numFmtId="49" fontId="2" fillId="0" borderId="41" xfId="0" applyNumberFormat="1" applyFont="1" applyFill="1" applyBorder="1" applyAlignment="1">
      <alignment horizontal="center" vertical="justify"/>
    </xf>
    <xf numFmtId="0" fontId="0" fillId="0" borderId="43" xfId="0" applyBorder="1" applyAlignment="1">
      <alignment vertical="justify"/>
    </xf>
    <xf numFmtId="0" fontId="4" fillId="0" borderId="38" xfId="0" applyFont="1" applyBorder="1" applyAlignment="1">
      <alignment horizontal="left" vertical="justify" wrapText="1"/>
    </xf>
    <xf numFmtId="0" fontId="5" fillId="0" borderId="38" xfId="0" applyFont="1" applyBorder="1" applyAlignment="1">
      <alignment horizontal="center" vertical="justify"/>
    </xf>
    <xf numFmtId="0" fontId="4" fillId="0" borderId="40" xfId="0" applyFont="1" applyBorder="1" applyAlignment="1">
      <alignment horizontal="center" vertical="justify"/>
    </xf>
    <xf numFmtId="0" fontId="4" fillId="0" borderId="44" xfId="0" applyFont="1" applyBorder="1" applyAlignment="1">
      <alignment horizontal="center" vertical="justify"/>
    </xf>
    <xf numFmtId="0" fontId="5" fillId="0" borderId="45" xfId="0" applyNumberFormat="1" applyFont="1" applyBorder="1" applyAlignment="1">
      <alignment horizontal="center" vertical="justify"/>
    </xf>
    <xf numFmtId="0" fontId="5" fillId="0" borderId="45" xfId="0" applyFont="1" applyBorder="1" applyAlignment="1">
      <alignment horizontal="left" vertical="justify" wrapText="1"/>
    </xf>
    <xf numFmtId="0" fontId="5" fillId="0" borderId="45" xfId="0" applyFont="1" applyBorder="1" applyAlignment="1">
      <alignment horizontal="center" vertical="justify" wrapText="1"/>
    </xf>
    <xf numFmtId="4" fontId="5" fillId="0" borderId="45" xfId="0" applyNumberFormat="1" applyFont="1" applyBorder="1" applyAlignment="1">
      <alignment vertical="justify"/>
    </xf>
    <xf numFmtId="40" fontId="5" fillId="0" borderId="45" xfId="1" applyNumberFormat="1" applyFont="1" applyBorder="1" applyAlignment="1">
      <alignment horizontal="right" vertical="top" wrapText="1"/>
    </xf>
    <xf numFmtId="4" fontId="5" fillId="0" borderId="46" xfId="0" applyNumberFormat="1" applyFont="1" applyBorder="1" applyAlignment="1">
      <alignment vertical="justify"/>
    </xf>
    <xf numFmtId="0" fontId="4" fillId="0" borderId="37" xfId="0" applyFont="1" applyBorder="1" applyAlignment="1">
      <alignment horizontal="center" vertical="justify"/>
    </xf>
    <xf numFmtId="0" fontId="4" fillId="4" borderId="34" xfId="0" applyFont="1" applyFill="1" applyBorder="1" applyAlignment="1">
      <alignment horizontal="center" vertical="top"/>
    </xf>
    <xf numFmtId="0" fontId="4" fillId="4" borderId="17" xfId="0" applyFont="1" applyFill="1" applyBorder="1" applyAlignment="1">
      <alignment horizontal="center" vertical="top"/>
    </xf>
    <xf numFmtId="0" fontId="4" fillId="4" borderId="6" xfId="0" applyFont="1" applyFill="1" applyBorder="1" applyAlignment="1">
      <alignment horizontal="left" vertical="top" wrapText="1"/>
    </xf>
    <xf numFmtId="0" fontId="28" fillId="4" borderId="6" xfId="0" applyFont="1" applyFill="1" applyBorder="1" applyAlignment="1" applyProtection="1">
      <alignment horizontal="center" vertical="center"/>
    </xf>
    <xf numFmtId="0" fontId="28" fillId="4" borderId="0" xfId="0" applyFont="1" applyFill="1" applyBorder="1" applyAlignment="1" applyProtection="1">
      <alignment horizontal="center" vertical="center"/>
    </xf>
    <xf numFmtId="4" fontId="5" fillId="4" borderId="14" xfId="0" applyNumberFormat="1" applyFont="1" applyFill="1" applyBorder="1" applyAlignment="1" applyProtection="1">
      <alignment horizontal="right"/>
    </xf>
    <xf numFmtId="4" fontId="4" fillId="4" borderId="1" xfId="0" applyNumberFormat="1" applyFont="1" applyFill="1" applyBorder="1" applyAlignment="1" applyProtection="1">
      <alignment horizontal="centerContinuous"/>
    </xf>
    <xf numFmtId="0" fontId="2" fillId="4" borderId="0" xfId="0" applyFont="1" applyFill="1" applyBorder="1" applyAlignment="1" applyProtection="1">
      <alignment horizontal="centerContinuous"/>
    </xf>
    <xf numFmtId="0" fontId="4" fillId="0" borderId="34" xfId="0" applyFont="1" applyBorder="1" applyAlignment="1">
      <alignment horizontal="center" vertical="top"/>
    </xf>
    <xf numFmtId="0" fontId="2" fillId="0" borderId="0" xfId="0" applyFont="1" applyBorder="1" applyAlignment="1" applyProtection="1">
      <alignment horizontal="center"/>
    </xf>
    <xf numFmtId="0" fontId="29" fillId="0" borderId="6" xfId="0" applyFont="1" applyBorder="1" applyAlignment="1">
      <alignment horizontal="left" vertical="top" wrapText="1"/>
    </xf>
    <xf numFmtId="0" fontId="30" fillId="0" borderId="6" xfId="0" applyFont="1" applyFill="1" applyBorder="1" applyAlignment="1" applyProtection="1">
      <alignment horizontal="center" vertical="center"/>
    </xf>
    <xf numFmtId="4" fontId="4" fillId="0" borderId="0" xfId="0" applyNumberFormat="1" applyFont="1" applyBorder="1" applyAlignment="1" applyProtection="1">
      <alignment horizontal="right"/>
    </xf>
    <xf numFmtId="4" fontId="4" fillId="0" borderId="14" xfId="0" applyNumberFormat="1" applyFont="1" applyBorder="1" applyAlignment="1" applyProtection="1">
      <alignment horizontal="right"/>
    </xf>
    <xf numFmtId="4" fontId="29" fillId="0" borderId="1" xfId="0" applyNumberFormat="1" applyFont="1" applyBorder="1" applyAlignment="1" applyProtection="1">
      <alignment horizontal="centerContinuous"/>
    </xf>
    <xf numFmtId="4" fontId="3" fillId="0" borderId="17" xfId="0" applyNumberFormat="1" applyFont="1" applyBorder="1" applyAlignment="1" applyProtection="1">
      <alignment horizontal="centerContinuous"/>
    </xf>
    <xf numFmtId="171" fontId="30" fillId="0" borderId="34" xfId="0" applyNumberFormat="1" applyFont="1" applyFill="1" applyBorder="1" applyAlignment="1" applyProtection="1">
      <alignment horizontal="center" vertical="top"/>
    </xf>
    <xf numFmtId="0" fontId="5" fillId="0" borderId="17" xfId="0" applyFont="1" applyBorder="1" applyAlignment="1">
      <alignment horizontal="center" vertical="top"/>
    </xf>
    <xf numFmtId="0" fontId="5" fillId="0" borderId="17" xfId="0" applyFont="1" applyBorder="1" applyAlignment="1">
      <alignment horizontal="left" vertical="top" wrapText="1"/>
    </xf>
    <xf numFmtId="4" fontId="5" fillId="0" borderId="17" xfId="0" applyNumberFormat="1" applyFont="1" applyBorder="1" applyAlignment="1">
      <alignment horizontal="center"/>
    </xf>
    <xf numFmtId="172" fontId="5" fillId="0" borderId="3" xfId="0" applyNumberFormat="1" applyFont="1" applyBorder="1" applyAlignment="1" applyProtection="1">
      <alignment horizontal="right"/>
    </xf>
    <xf numFmtId="4" fontId="5" fillId="0" borderId="0" xfId="0" applyNumberFormat="1" applyFont="1" applyBorder="1" applyAlignment="1" applyProtection="1">
      <alignment horizontal="right"/>
    </xf>
    <xf numFmtId="4" fontId="5" fillId="0" borderId="17" xfId="0" applyNumberFormat="1" applyFont="1" applyBorder="1" applyAlignment="1" applyProtection="1">
      <alignment horizontal="right"/>
    </xf>
    <xf numFmtId="0" fontId="5" fillId="0" borderId="17" xfId="0" applyNumberFormat="1" applyFont="1" applyBorder="1" applyAlignment="1">
      <alignment horizontal="center" vertical="justify"/>
    </xf>
    <xf numFmtId="0" fontId="5" fillId="0" borderId="17" xfId="0" applyFont="1" applyBorder="1" applyAlignment="1">
      <alignment horizontal="left" vertical="justify" wrapText="1"/>
    </xf>
    <xf numFmtId="0" fontId="5" fillId="0" borderId="17" xfId="0" applyFont="1" applyBorder="1" applyAlignment="1">
      <alignment horizontal="center" vertical="justify" wrapText="1"/>
    </xf>
    <xf numFmtId="40" fontId="2" fillId="0" borderId="17" xfId="1" applyNumberFormat="1" applyFont="1" applyBorder="1" applyAlignment="1" applyProtection="1"/>
    <xf numFmtId="0" fontId="29" fillId="0" borderId="17" xfId="0" applyFont="1" applyBorder="1" applyAlignment="1">
      <alignment horizontal="center" vertical="top"/>
    </xf>
    <xf numFmtId="172" fontId="4" fillId="0" borderId="0" xfId="0" applyNumberFormat="1" applyFont="1" applyBorder="1" applyAlignment="1" applyProtection="1">
      <alignment horizontal="right"/>
    </xf>
    <xf numFmtId="4" fontId="4" fillId="0" borderId="17" xfId="0" applyNumberFormat="1" applyFont="1" applyBorder="1" applyAlignment="1" applyProtection="1">
      <alignment horizontal="right"/>
    </xf>
    <xf numFmtId="4" fontId="29" fillId="0" borderId="14" xfId="0" applyNumberFormat="1" applyFont="1" applyBorder="1" applyAlignment="1" applyProtection="1">
      <alignment horizontal="centerContinuous"/>
    </xf>
    <xf numFmtId="4" fontId="3" fillId="0" borderId="0" xfId="0" applyNumberFormat="1" applyFont="1" applyBorder="1" applyAlignment="1" applyProtection="1">
      <alignment horizontal="centerContinuous"/>
    </xf>
    <xf numFmtId="0" fontId="29" fillId="0" borderId="17" xfId="0" applyFont="1" applyBorder="1" applyAlignment="1">
      <alignment horizontal="left" vertical="top" wrapText="1"/>
    </xf>
    <xf numFmtId="4" fontId="4" fillId="0" borderId="14" xfId="0" applyNumberFormat="1" applyFont="1" applyBorder="1" applyAlignment="1">
      <alignment horizontal="center"/>
    </xf>
    <xf numFmtId="0" fontId="4" fillId="4" borderId="34" xfId="0" applyFont="1" applyFill="1" applyBorder="1" applyAlignment="1" applyProtection="1">
      <alignment horizontal="center" vertical="top"/>
    </xf>
    <xf numFmtId="0" fontId="4" fillId="4" borderId="5" xfId="0" applyFont="1" applyFill="1" applyBorder="1" applyAlignment="1" applyProtection="1">
      <alignment vertical="top"/>
    </xf>
    <xf numFmtId="171" fontId="30" fillId="4" borderId="21" xfId="0" applyNumberFormat="1" applyFont="1" applyFill="1" applyBorder="1" applyAlignment="1" applyProtection="1">
      <alignment horizontal="left" vertical="top" wrapText="1"/>
    </xf>
    <xf numFmtId="0" fontId="12" fillId="4" borderId="26" xfId="0" applyFont="1" applyFill="1" applyBorder="1" applyAlignment="1" applyProtection="1">
      <alignment horizontal="center" vertical="center"/>
    </xf>
    <xf numFmtId="0" fontId="12" fillId="4" borderId="0" xfId="0" applyFont="1" applyFill="1" applyBorder="1" applyAlignment="1" applyProtection="1">
      <alignment horizontal="center" vertical="center"/>
    </xf>
    <xf numFmtId="4" fontId="5" fillId="4" borderId="27" xfId="0" applyNumberFormat="1" applyFont="1" applyFill="1" applyBorder="1" applyAlignment="1" applyProtection="1">
      <alignment horizontal="right"/>
    </xf>
    <xf numFmtId="4" fontId="4" fillId="4" borderId="27" xfId="0" applyNumberFormat="1" applyFont="1" applyFill="1" applyBorder="1" applyAlignment="1" applyProtection="1">
      <alignment horizontal="centerContinuous"/>
    </xf>
    <xf numFmtId="0" fontId="2" fillId="4" borderId="5" xfId="0" applyFont="1" applyFill="1" applyBorder="1" applyAlignment="1" applyProtection="1">
      <alignment horizontal="centerContinuous"/>
    </xf>
    <xf numFmtId="171" fontId="31" fillId="0" borderId="17" xfId="0" applyNumberFormat="1" applyFont="1" applyFill="1" applyBorder="1" applyAlignment="1" applyProtection="1">
      <alignment horizontal="left" vertical="top" wrapText="1"/>
    </xf>
    <xf numFmtId="0" fontId="13" fillId="0" borderId="26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Continuous"/>
    </xf>
    <xf numFmtId="0" fontId="5" fillId="0" borderId="34" xfId="0" applyFont="1" applyBorder="1" applyAlignment="1">
      <alignment horizontal="center" vertical="justify"/>
    </xf>
    <xf numFmtId="0" fontId="5" fillId="0" borderId="17" xfId="0" applyFont="1" applyBorder="1" applyAlignment="1" applyProtection="1">
      <alignment horizontal="center" vertical="top"/>
    </xf>
    <xf numFmtId="0" fontId="5" fillId="0" borderId="17" xfId="0" applyFont="1" applyBorder="1" applyAlignment="1" applyProtection="1">
      <alignment horizontal="left" vertical="top"/>
    </xf>
    <xf numFmtId="4" fontId="5" fillId="0" borderId="17" xfId="0" applyNumberFormat="1" applyFont="1" applyBorder="1" applyAlignment="1" applyProtection="1">
      <alignment horizontal="center" vertical="top"/>
    </xf>
    <xf numFmtId="40" fontId="5" fillId="0" borderId="17" xfId="1" applyNumberFormat="1" applyFont="1" applyBorder="1" applyAlignment="1" applyProtection="1">
      <alignment horizontal="center" vertical="top"/>
    </xf>
    <xf numFmtId="0" fontId="2" fillId="0" borderId="17" xfId="3" applyNumberFormat="1" applyFont="1" applyFill="1" applyBorder="1" applyAlignment="1">
      <alignment horizontal="center" vertical="center" wrapText="1"/>
    </xf>
    <xf numFmtId="4" fontId="2" fillId="0" borderId="17" xfId="3" applyNumberFormat="1" applyFont="1" applyFill="1" applyBorder="1" applyAlignment="1">
      <alignment horizontal="left" vertical="center" wrapText="1"/>
    </xf>
    <xf numFmtId="40" fontId="2" fillId="0" borderId="17" xfId="1" applyNumberFormat="1" applyFont="1" applyFill="1" applyBorder="1" applyAlignment="1">
      <alignment horizontal="center" vertical="center" wrapText="1"/>
    </xf>
    <xf numFmtId="1" fontId="2" fillId="0" borderId="17" xfId="1" applyNumberFormat="1" applyFont="1" applyFill="1" applyBorder="1" applyAlignment="1">
      <alignment horizontal="center" vertical="center" wrapText="1"/>
    </xf>
    <xf numFmtId="0" fontId="5" fillId="0" borderId="17" xfId="0" applyFont="1" applyBorder="1" applyAlignment="1" applyProtection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40" fontId="2" fillId="0" borderId="17" xfId="1" applyNumberFormat="1" applyFont="1" applyBorder="1" applyAlignment="1" applyProtection="1">
      <alignment horizontal="center" vertical="center"/>
    </xf>
    <xf numFmtId="40" fontId="0" fillId="0" borderId="0" xfId="0" applyNumberFormat="1"/>
    <xf numFmtId="0" fontId="2" fillId="0" borderId="17" xfId="0" applyFont="1" applyBorder="1" applyAlignment="1" applyProtection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34" fillId="0" borderId="17" xfId="0" applyFont="1" applyBorder="1"/>
    <xf numFmtId="0" fontId="2" fillId="0" borderId="17" xfId="0" applyFont="1" applyBorder="1" applyAlignment="1" applyProtection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4" fontId="2" fillId="0" borderId="17" xfId="0" applyNumberFormat="1" applyFont="1" applyBorder="1" applyAlignment="1" applyProtection="1">
      <alignment horizontal="center" vertical="center"/>
    </xf>
    <xf numFmtId="0" fontId="2" fillId="0" borderId="17" xfId="0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0" fontId="2" fillId="5" borderId="17" xfId="0" applyFont="1" applyFill="1" applyBorder="1" applyAlignment="1" applyProtection="1">
      <alignment horizontal="center" vertical="center"/>
    </xf>
    <xf numFmtId="4" fontId="2" fillId="5" borderId="17" xfId="0" applyNumberFormat="1" applyFont="1" applyFill="1" applyBorder="1" applyAlignment="1" applyProtection="1">
      <alignment horizontal="center" vertical="center"/>
    </xf>
    <xf numFmtId="40" fontId="2" fillId="5" borderId="17" xfId="1" applyNumberFormat="1" applyFont="1" applyFill="1" applyBorder="1" applyAlignment="1" applyProtection="1">
      <alignment horizontal="center" vertical="center"/>
    </xf>
    <xf numFmtId="4" fontId="2" fillId="5" borderId="17" xfId="3" applyNumberFormat="1" applyFont="1" applyFill="1" applyBorder="1" applyAlignment="1">
      <alignment horizontal="center" vertical="center" wrapText="1"/>
    </xf>
    <xf numFmtId="0" fontId="2" fillId="0" borderId="16" xfId="5" applyNumberFormat="1" applyFont="1" applyFill="1" applyBorder="1" applyAlignment="1">
      <alignment horizontal="center" vertical="center" wrapText="1"/>
    </xf>
    <xf numFmtId="0" fontId="2" fillId="0" borderId="47" xfId="15" applyNumberFormat="1" applyFont="1" applyFill="1" applyBorder="1" applyAlignment="1">
      <alignment horizontal="center" vertical="center" wrapText="1"/>
    </xf>
    <xf numFmtId="0" fontId="2" fillId="0" borderId="48" xfId="5" applyNumberFormat="1" applyFont="1" applyFill="1" applyBorder="1" applyAlignment="1">
      <alignment horizontal="center" vertical="center" wrapText="1"/>
    </xf>
    <xf numFmtId="0" fontId="2" fillId="0" borderId="17" xfId="15" applyNumberFormat="1" applyFont="1" applyFill="1" applyBorder="1" applyAlignment="1">
      <alignment horizontal="left" vertical="center" wrapText="1"/>
    </xf>
    <xf numFmtId="0" fontId="2" fillId="0" borderId="17" xfId="15" applyNumberFormat="1" applyFont="1" applyFill="1" applyBorder="1" applyAlignment="1">
      <alignment horizontal="center" vertical="center" wrapText="1"/>
    </xf>
    <xf numFmtId="40" fontId="2" fillId="0" borderId="17" xfId="61" applyFont="1" applyFill="1" applyBorder="1" applyAlignment="1">
      <alignment horizontal="right" vertical="center" wrapText="1"/>
    </xf>
    <xf numFmtId="164" fontId="2" fillId="0" borderId="17" xfId="3" applyFont="1" applyFill="1" applyBorder="1" applyAlignment="1">
      <alignment horizontal="right" vertical="center" wrapText="1"/>
    </xf>
    <xf numFmtId="0" fontId="2" fillId="3" borderId="48" xfId="5" applyNumberFormat="1" applyFont="1" applyFill="1" applyBorder="1" applyAlignment="1">
      <alignment horizontal="center" vertical="center" wrapText="1"/>
    </xf>
    <xf numFmtId="4" fontId="2" fillId="0" borderId="17" xfId="3" applyNumberFormat="1" applyFont="1" applyFill="1" applyBorder="1" applyAlignment="1">
      <alignment vertical="center" wrapText="1"/>
    </xf>
    <xf numFmtId="0" fontId="2" fillId="3" borderId="16" xfId="5" applyNumberFormat="1" applyFont="1" applyFill="1" applyBorder="1" applyAlignment="1">
      <alignment horizontal="center" vertical="center" wrapText="1"/>
    </xf>
    <xf numFmtId="0" fontId="2" fillId="3" borderId="17" xfId="15" applyNumberFormat="1" applyFont="1" applyFill="1" applyBorder="1" applyAlignment="1">
      <alignment horizontal="center" vertical="center" wrapText="1"/>
    </xf>
    <xf numFmtId="0" fontId="2" fillId="3" borderId="17" xfId="15" applyNumberFormat="1" applyFont="1" applyFill="1" applyBorder="1" applyAlignment="1">
      <alignment horizontal="left" vertical="center" wrapText="1"/>
    </xf>
    <xf numFmtId="4" fontId="2" fillId="3" borderId="17" xfId="3" applyNumberFormat="1" applyFont="1" applyFill="1" applyBorder="1" applyAlignment="1">
      <alignment vertical="center" wrapText="1"/>
    </xf>
    <xf numFmtId="164" fontId="2" fillId="3" borderId="17" xfId="3" applyFont="1" applyFill="1" applyBorder="1" applyAlignment="1">
      <alignment horizontal="right" vertical="center" wrapText="1"/>
    </xf>
    <xf numFmtId="0" fontId="2" fillId="3" borderId="47" xfId="15" applyNumberFormat="1" applyFont="1" applyFill="1" applyBorder="1" applyAlignment="1">
      <alignment horizontal="center" vertical="center" wrapText="1"/>
    </xf>
    <xf numFmtId="0" fontId="0" fillId="0" borderId="17" xfId="0" applyBorder="1"/>
    <xf numFmtId="40" fontId="2" fillId="0" borderId="17" xfId="61" applyFont="1" applyFill="1" applyBorder="1" applyAlignment="1">
      <alignment horizontal="center" vertical="center" wrapText="1"/>
    </xf>
    <xf numFmtId="0" fontId="3" fillId="2" borderId="50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2" fillId="0" borderId="17" xfId="11" applyNumberFormat="1" applyFont="1" applyFill="1" applyBorder="1" applyAlignment="1" applyProtection="1">
      <alignment horizontal="left" vertical="center" wrapText="1"/>
    </xf>
    <xf numFmtId="168" fontId="2" fillId="0" borderId="17" xfId="9" applyNumberFormat="1" applyFont="1" applyFill="1" applyBorder="1" applyAlignment="1" applyProtection="1">
      <alignment horizontal="left" vertical="center" wrapText="1"/>
    </xf>
    <xf numFmtId="49" fontId="2" fillId="0" borderId="17" xfId="9" applyNumberFormat="1" applyFont="1" applyFill="1" applyBorder="1" applyAlignment="1" applyProtection="1">
      <alignment horizontal="center" vertical="center"/>
    </xf>
    <xf numFmtId="49" fontId="2" fillId="0" borderId="17" xfId="7" applyNumberFormat="1" applyFont="1" applyFill="1" applyBorder="1" applyAlignment="1" applyProtection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2" fillId="0" borderId="17" xfId="0" applyFont="1" applyFill="1" applyBorder="1" applyAlignment="1">
      <alignment horizontal="left" vertical="center" wrapText="1"/>
    </xf>
    <xf numFmtId="0" fontId="0" fillId="0" borderId="0" xfId="0"/>
    <xf numFmtId="0" fontId="0" fillId="0" borderId="17" xfId="0" applyFill="1" applyBorder="1"/>
    <xf numFmtId="4" fontId="2" fillId="0" borderId="17" xfId="0" applyNumberFormat="1" applyFont="1" applyFill="1" applyBorder="1" applyAlignment="1" applyProtection="1">
      <alignment horizontal="center" vertical="center"/>
    </xf>
    <xf numFmtId="180" fontId="2" fillId="0" borderId="17" xfId="7" applyNumberFormat="1" applyFont="1" applyFill="1" applyBorder="1" applyAlignment="1" applyProtection="1">
      <alignment horizontal="center" vertical="center"/>
    </xf>
    <xf numFmtId="40" fontId="45" fillId="0" borderId="55" xfId="0" applyNumberFormat="1" applyFont="1" applyBorder="1" applyAlignment="1">
      <alignment horizontal="center" vertical="center"/>
    </xf>
    <xf numFmtId="0" fontId="34" fillId="0" borderId="17" xfId="0" applyFont="1" applyFill="1" applyBorder="1"/>
    <xf numFmtId="0" fontId="19" fillId="2" borderId="18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1" fontId="3" fillId="2" borderId="20" xfId="0" applyNumberFormat="1" applyFont="1" applyFill="1" applyBorder="1" applyAlignment="1">
      <alignment horizontal="center" vertical="center" wrapText="1"/>
    </xf>
    <xf numFmtId="1" fontId="3" fillId="2" borderId="12" xfId="0" applyNumberFormat="1" applyFont="1" applyFill="1" applyBorder="1" applyAlignment="1">
      <alignment horizontal="center" vertical="center" wrapText="1"/>
    </xf>
    <xf numFmtId="0" fontId="3" fillId="2" borderId="20" xfId="0" applyNumberFormat="1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center" vertical="center"/>
    </xf>
    <xf numFmtId="0" fontId="3" fillId="2" borderId="18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0" fontId="3" fillId="2" borderId="20" xfId="0" applyNumberFormat="1" applyFont="1" applyFill="1" applyBorder="1" applyAlignment="1">
      <alignment horizontal="center" vertical="center" textRotation="90" wrapText="1"/>
    </xf>
    <xf numFmtId="0" fontId="3" fillId="2" borderId="12" xfId="0" applyNumberFormat="1" applyFont="1" applyFill="1" applyBorder="1" applyAlignment="1">
      <alignment horizontal="center" vertical="center" textRotation="90" wrapText="1"/>
    </xf>
    <xf numFmtId="0" fontId="3" fillId="2" borderId="16" xfId="0" applyNumberFormat="1" applyFont="1" applyFill="1" applyBorder="1" applyAlignment="1">
      <alignment horizontal="center" vertical="center" wrapText="1"/>
    </xf>
    <xf numFmtId="0" fontId="3" fillId="2" borderId="21" xfId="0" applyNumberFormat="1" applyFont="1" applyFill="1" applyBorder="1" applyAlignment="1">
      <alignment horizontal="center" vertical="center" textRotation="90" wrapText="1"/>
    </xf>
    <xf numFmtId="0" fontId="24" fillId="0" borderId="18" xfId="0" applyFont="1" applyBorder="1" applyAlignment="1">
      <alignment horizontal="right" vertical="center"/>
    </xf>
    <xf numFmtId="0" fontId="24" fillId="0" borderId="15" xfId="0" applyFont="1" applyBorder="1" applyAlignment="1">
      <alignment horizontal="right" vertical="center"/>
    </xf>
    <xf numFmtId="0" fontId="24" fillId="0" borderId="16" xfId="0" applyFont="1" applyBorder="1" applyAlignment="1">
      <alignment horizontal="right" vertical="center"/>
    </xf>
    <xf numFmtId="0" fontId="3" fillId="2" borderId="20" xfId="0" applyNumberFormat="1" applyFont="1" applyFill="1" applyBorder="1" applyAlignment="1">
      <alignment horizontal="center" vertical="center" wrapText="1"/>
    </xf>
    <xf numFmtId="0" fontId="3" fillId="2" borderId="12" xfId="0" applyNumberFormat="1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right" vertical="center"/>
    </xf>
    <xf numFmtId="0" fontId="24" fillId="0" borderId="18" xfId="0" applyFont="1" applyBorder="1" applyAlignment="1">
      <alignment horizontal="right"/>
    </xf>
    <xf numFmtId="0" fontId="24" fillId="0" borderId="15" xfId="0" applyFont="1" applyBorder="1" applyAlignment="1">
      <alignment horizontal="right"/>
    </xf>
    <xf numFmtId="0" fontId="24" fillId="0" borderId="16" xfId="0" applyFont="1" applyBorder="1" applyAlignment="1">
      <alignment horizontal="right"/>
    </xf>
    <xf numFmtId="0" fontId="3" fillId="2" borderId="13" xfId="0" applyNumberFormat="1" applyFont="1" applyFill="1" applyBorder="1" applyAlignment="1">
      <alignment horizontal="center" vertical="center" textRotation="90" wrapText="1"/>
    </xf>
    <xf numFmtId="0" fontId="3" fillId="2" borderId="13" xfId="0" applyNumberFormat="1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right" vertical="center"/>
    </xf>
    <xf numFmtId="0" fontId="18" fillId="3" borderId="4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13" xfId="0" applyNumberFormat="1" applyFont="1" applyFill="1" applyBorder="1" applyAlignment="1">
      <alignment horizontal="center" vertical="center" wrapText="1"/>
    </xf>
    <xf numFmtId="0" fontId="3" fillId="2" borderId="13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right" vertical="center"/>
    </xf>
    <xf numFmtId="0" fontId="20" fillId="0" borderId="2" xfId="0" applyFont="1" applyBorder="1" applyAlignment="1">
      <alignment horizontal="right"/>
    </xf>
    <xf numFmtId="0" fontId="3" fillId="2" borderId="26" xfId="0" applyNumberFormat="1" applyFont="1" applyFill="1" applyBorder="1" applyAlignment="1">
      <alignment horizontal="center" vertical="center" wrapText="1"/>
    </xf>
    <xf numFmtId="0" fontId="3" fillId="2" borderId="27" xfId="0" applyNumberFormat="1" applyFont="1" applyFill="1" applyBorder="1" applyAlignment="1">
      <alignment horizontal="center" vertical="center" wrapText="1"/>
    </xf>
    <xf numFmtId="0" fontId="32" fillId="3" borderId="4" xfId="0" applyFont="1" applyFill="1" applyBorder="1" applyAlignment="1">
      <alignment horizontal="center" vertical="center" wrapText="1"/>
    </xf>
    <xf numFmtId="0" fontId="43" fillId="3" borderId="0" xfId="0" applyFont="1" applyFill="1" applyBorder="1" applyAlignment="1">
      <alignment horizontal="center" vertical="center" wrapText="1"/>
    </xf>
    <xf numFmtId="0" fontId="33" fillId="3" borderId="0" xfId="0" applyFont="1" applyFill="1" applyBorder="1" applyAlignment="1">
      <alignment horizontal="center" vertical="center" wrapText="1"/>
    </xf>
    <xf numFmtId="0" fontId="0" fillId="0" borderId="0" xfId="0"/>
    <xf numFmtId="0" fontId="4" fillId="2" borderId="13" xfId="0" applyNumberFormat="1" applyFont="1" applyFill="1" applyBorder="1" applyAlignment="1">
      <alignment horizontal="center" vertical="center" textRotation="90" wrapText="1"/>
    </xf>
    <xf numFmtId="0" fontId="4" fillId="2" borderId="12" xfId="0" applyNumberFormat="1" applyFont="1" applyFill="1" applyBorder="1" applyAlignment="1">
      <alignment horizontal="center" vertical="center" textRotation="90" wrapText="1"/>
    </xf>
    <xf numFmtId="0" fontId="44" fillId="3" borderId="0" xfId="0" applyFont="1" applyFill="1" applyBorder="1" applyAlignment="1">
      <alignment horizontal="center" vertical="center" wrapText="1"/>
    </xf>
    <xf numFmtId="1" fontId="3" fillId="2" borderId="49" xfId="0" applyNumberFormat="1" applyFont="1" applyFill="1" applyBorder="1" applyAlignment="1">
      <alignment horizontal="center" vertical="center" wrapText="1"/>
    </xf>
    <xf numFmtId="0" fontId="3" fillId="2" borderId="52" xfId="0" applyNumberFormat="1" applyFont="1" applyFill="1" applyBorder="1" applyAlignment="1">
      <alignment horizontal="center" vertical="center" wrapText="1"/>
    </xf>
    <xf numFmtId="0" fontId="3" fillId="2" borderId="51" xfId="0" applyNumberFormat="1" applyFont="1" applyFill="1" applyBorder="1" applyAlignment="1">
      <alignment horizontal="center" vertical="center" wrapText="1"/>
    </xf>
    <xf numFmtId="0" fontId="3" fillId="2" borderId="53" xfId="0" applyNumberFormat="1" applyFont="1" applyFill="1" applyBorder="1" applyAlignment="1">
      <alignment horizontal="center" vertical="center" wrapText="1"/>
    </xf>
    <xf numFmtId="0" fontId="4" fillId="2" borderId="21" xfId="0" applyNumberFormat="1" applyFont="1" applyFill="1" applyBorder="1" applyAlignment="1">
      <alignment horizontal="center" vertical="center" textRotation="90" wrapText="1"/>
    </xf>
    <xf numFmtId="0" fontId="45" fillId="0" borderId="47" xfId="0" applyFont="1" applyBorder="1" applyAlignment="1">
      <alignment horizontal="right" vertical="center"/>
    </xf>
    <xf numFmtId="0" fontId="45" fillId="0" borderId="54" xfId="0" applyFont="1" applyBorder="1" applyAlignment="1">
      <alignment horizontal="right" vertical="center"/>
    </xf>
    <xf numFmtId="0" fontId="45" fillId="0" borderId="55" xfId="0" applyFont="1" applyBorder="1" applyAlignment="1">
      <alignment horizontal="right" vertical="center"/>
    </xf>
    <xf numFmtId="0" fontId="19" fillId="2" borderId="17" xfId="0" applyFont="1" applyFill="1" applyBorder="1" applyAlignment="1">
      <alignment horizontal="center" vertical="center"/>
    </xf>
  </cellXfs>
  <cellStyles count="80">
    <cellStyle name="Euro" xfId="16"/>
    <cellStyle name="Excel Built-in Comma" xfId="9"/>
    <cellStyle name="Excel Built-in Comma 1" xfId="7"/>
    <cellStyle name="Excel Built-in Comma 2" xfId="13"/>
    <cellStyle name="Excel Built-in Comma 3" xfId="67"/>
    <cellStyle name="Excel Built-in Comma_ORC_VG_SEM_IRCARAI_corte_b10_b12_19_08_2013" xfId="68"/>
    <cellStyle name="Excel Built-in Normal" xfId="8"/>
    <cellStyle name="Excel Built-in Normal 1" xfId="6"/>
    <cellStyle name="Excel Built-in Normal 2" xfId="17"/>
    <cellStyle name="Excel Built-in Normal 2 2" xfId="69"/>
    <cellStyle name="Excel Built-in Normal 3" xfId="70"/>
    <cellStyle name="Excel Built-in Normal_SES-ORÇAMENTO INTERCEPTOR B-FEV-1121" xfId="71"/>
    <cellStyle name="Heading" xfId="72"/>
    <cellStyle name="Heading1" xfId="73"/>
    <cellStyle name="Hyperlink 2" xfId="18"/>
    <cellStyle name="Moeda" xfId="14" builtinId="4"/>
    <cellStyle name="Moeda 2" xfId="20"/>
    <cellStyle name="Moeda 2 2" xfId="21"/>
    <cellStyle name="Moeda 3" xfId="22"/>
    <cellStyle name="Moeda 3 2" xfId="23"/>
    <cellStyle name="Moeda 4" xfId="24"/>
    <cellStyle name="Moeda 5" xfId="19"/>
    <cellStyle name="Normal" xfId="0" builtinId="0"/>
    <cellStyle name="Normal 10" xfId="25"/>
    <cellStyle name="Normal 10 2" xfId="26"/>
    <cellStyle name="Normal 11" xfId="27"/>
    <cellStyle name="Normal 12" xfId="28"/>
    <cellStyle name="Normal 13" xfId="15"/>
    <cellStyle name="Normal 2" xfId="10"/>
    <cellStyle name="Normal 2 2" xfId="30"/>
    <cellStyle name="Normal 2 3" xfId="31"/>
    <cellStyle name="Normal 2 4" xfId="29"/>
    <cellStyle name="Normal 3" xfId="32"/>
    <cellStyle name="Normal 3 2" xfId="33"/>
    <cellStyle name="Normal 3 3" xfId="74"/>
    <cellStyle name="Normal 3_ORÇAMENTO - VÁRZEA GRANDE - MT (FINAL)" xfId="34"/>
    <cellStyle name="Normal 4" xfId="35"/>
    <cellStyle name="Normal 4 2" xfId="36"/>
    <cellStyle name="Normal 4 3" xfId="37"/>
    <cellStyle name="Normal 4_MEM GALERIA" xfId="38"/>
    <cellStyle name="Normal 5" xfId="39"/>
    <cellStyle name="Normal 5 2" xfId="40"/>
    <cellStyle name="Normal 6" xfId="41"/>
    <cellStyle name="Normal 6 2" xfId="42"/>
    <cellStyle name="Normal 7" xfId="43"/>
    <cellStyle name="Normal 7 2" xfId="44"/>
    <cellStyle name="Normal 8" xfId="45"/>
    <cellStyle name="Normal 8 2" xfId="46"/>
    <cellStyle name="Normal 9" xfId="47"/>
    <cellStyle name="Normal 9 2" xfId="48"/>
    <cellStyle name="Normal_Composições CEF - Emergencia 2" xfId="5"/>
    <cellStyle name="Normal_ORÇA-NA-RP" xfId="11"/>
    <cellStyle name="Normal_ORÇA-NA-RP 2" xfId="12"/>
    <cellStyle name="Porcentagem" xfId="2" builtinId="5"/>
    <cellStyle name="Porcentagem 2" xfId="50"/>
    <cellStyle name="Porcentagem 2 2" xfId="51"/>
    <cellStyle name="Porcentagem 3" xfId="4"/>
    <cellStyle name="Porcentagem 3 2" xfId="52"/>
    <cellStyle name="Porcentagem 4" xfId="53"/>
    <cellStyle name="Porcentagem 5" xfId="54"/>
    <cellStyle name="Porcentagem 5 2" xfId="55"/>
    <cellStyle name="Porcentagem 6" xfId="49"/>
    <cellStyle name="Result" xfId="75"/>
    <cellStyle name="Result2" xfId="76"/>
    <cellStyle name="Separador de milhares" xfId="1" builtinId="3"/>
    <cellStyle name="Separador de milhares 2" xfId="56"/>
    <cellStyle name="Separador de milhares 2 2" xfId="3"/>
    <cellStyle name="Separador de milhares 2 3" xfId="57"/>
    <cellStyle name="Separador de milhares 2 4" xfId="77"/>
    <cellStyle name="Separador de milhares 3" xfId="58"/>
    <cellStyle name="Separador de milhares 3 2" xfId="59"/>
    <cellStyle name="Separador de milhares 4" xfId="60"/>
    <cellStyle name="Separador de milhares 5" xfId="61"/>
    <cellStyle name="Separador de milhares 5 2" xfId="78"/>
    <cellStyle name="Separador de milhares 6" xfId="79"/>
    <cellStyle name="Vírgula 2" xfId="62"/>
    <cellStyle name="Vírgula 2 2" xfId="63"/>
    <cellStyle name="Vírgula 3" xfId="64"/>
    <cellStyle name="Vírgula 4" xfId="65"/>
    <cellStyle name="Währung" xfId="66"/>
  </cellStyles>
  <dxfs count="4">
    <dxf>
      <font>
        <color rgb="FF9C0006"/>
      </font>
    </dxf>
    <dxf>
      <font>
        <color rgb="FF9C0006"/>
      </font>
    </dxf>
    <dxf>
      <font>
        <color rgb="FF006100"/>
      </font>
    </dxf>
    <dxf>
      <font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223243</xdr:colOff>
      <xdr:row>0</xdr:row>
      <xdr:rowOff>89297</xdr:rowOff>
    </xdr:from>
    <xdr:to>
      <xdr:col>11</xdr:col>
      <xdr:colOff>1339455</xdr:colOff>
      <xdr:row>2</xdr:row>
      <xdr:rowOff>405622</xdr:rowOff>
    </xdr:to>
    <xdr:pic>
      <xdr:nvPicPr>
        <xdr:cNvPr id="2" name="Imagem 1" descr="Simbolo Prefeitura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34181" y="89297"/>
          <a:ext cx="2113360" cy="1253942"/>
        </a:xfrm>
        <a:prstGeom prst="rect">
          <a:avLst/>
        </a:prstGeom>
      </xdr:spPr>
    </xdr:pic>
    <xdr:clientData/>
  </xdr:twoCellAnchor>
  <xdr:twoCellAnchor editAs="oneCell">
    <xdr:from>
      <xdr:col>0</xdr:col>
      <xdr:colOff>208360</xdr:colOff>
      <xdr:row>0</xdr:row>
      <xdr:rowOff>89297</xdr:rowOff>
    </xdr:from>
    <xdr:to>
      <xdr:col>1</xdr:col>
      <xdr:colOff>133947</xdr:colOff>
      <xdr:row>2</xdr:row>
      <xdr:rowOff>321469</xdr:rowOff>
    </xdr:to>
    <xdr:pic>
      <xdr:nvPicPr>
        <xdr:cNvPr id="3" name="Imagem 2" descr="Simbolo VG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8360" y="89297"/>
          <a:ext cx="997150" cy="1169789"/>
        </a:xfrm>
        <a:prstGeom prst="rect">
          <a:avLst/>
        </a:prstGeom>
      </xdr:spPr>
    </xdr:pic>
    <xdr:clientData/>
  </xdr:twoCellAnchor>
  <xdr:twoCellAnchor editAs="oneCell">
    <xdr:from>
      <xdr:col>0</xdr:col>
      <xdr:colOff>208360</xdr:colOff>
      <xdr:row>38</xdr:row>
      <xdr:rowOff>133946</xdr:rowOff>
    </xdr:from>
    <xdr:to>
      <xdr:col>1</xdr:col>
      <xdr:colOff>133947</xdr:colOff>
      <xdr:row>40</xdr:row>
      <xdr:rowOff>461368</xdr:rowOff>
    </xdr:to>
    <xdr:pic>
      <xdr:nvPicPr>
        <xdr:cNvPr id="5" name="Imagem 4" descr="Simbolo VG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8360" y="13513594"/>
          <a:ext cx="997150" cy="1101328"/>
        </a:xfrm>
        <a:prstGeom prst="rect">
          <a:avLst/>
        </a:prstGeom>
      </xdr:spPr>
    </xdr:pic>
    <xdr:clientData/>
  </xdr:twoCellAnchor>
  <xdr:twoCellAnchor editAs="oneCell">
    <xdr:from>
      <xdr:col>10</xdr:col>
      <xdr:colOff>223243</xdr:colOff>
      <xdr:row>64</xdr:row>
      <xdr:rowOff>89297</xdr:rowOff>
    </xdr:from>
    <xdr:to>
      <xdr:col>11</xdr:col>
      <xdr:colOff>1339455</xdr:colOff>
      <xdr:row>66</xdr:row>
      <xdr:rowOff>639962</xdr:rowOff>
    </xdr:to>
    <xdr:pic>
      <xdr:nvPicPr>
        <xdr:cNvPr id="6" name="Imagem 5" descr="Simbolo Prefeitura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293204" y="21148477"/>
          <a:ext cx="2113360" cy="1205508"/>
        </a:xfrm>
        <a:prstGeom prst="rect">
          <a:avLst/>
        </a:prstGeom>
      </xdr:spPr>
    </xdr:pic>
    <xdr:clientData/>
  </xdr:twoCellAnchor>
  <xdr:twoCellAnchor editAs="oneCell">
    <xdr:from>
      <xdr:col>0</xdr:col>
      <xdr:colOff>148829</xdr:colOff>
      <xdr:row>64</xdr:row>
      <xdr:rowOff>89296</xdr:rowOff>
    </xdr:from>
    <xdr:to>
      <xdr:col>1</xdr:col>
      <xdr:colOff>74416</xdr:colOff>
      <xdr:row>66</xdr:row>
      <xdr:rowOff>520898</xdr:rowOff>
    </xdr:to>
    <xdr:pic>
      <xdr:nvPicPr>
        <xdr:cNvPr id="7" name="Imagem 6" descr="Simbolo VG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8829" y="34230468"/>
          <a:ext cx="997150" cy="1086445"/>
        </a:xfrm>
        <a:prstGeom prst="rect">
          <a:avLst/>
        </a:prstGeom>
      </xdr:spPr>
    </xdr:pic>
    <xdr:clientData/>
  </xdr:twoCellAnchor>
  <xdr:twoCellAnchor editAs="oneCell">
    <xdr:from>
      <xdr:col>11</xdr:col>
      <xdr:colOff>175984</xdr:colOff>
      <xdr:row>114</xdr:row>
      <xdr:rowOff>89297</xdr:rowOff>
    </xdr:from>
    <xdr:to>
      <xdr:col>12</xdr:col>
      <xdr:colOff>1220394</xdr:colOff>
      <xdr:row>116</xdr:row>
      <xdr:rowOff>431602</xdr:rowOff>
    </xdr:to>
    <xdr:pic>
      <xdr:nvPicPr>
        <xdr:cNvPr id="8" name="Imagem 7" descr="Simbolo Prefeitura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484070" y="34036992"/>
          <a:ext cx="2473160" cy="1131094"/>
        </a:xfrm>
        <a:prstGeom prst="rect">
          <a:avLst/>
        </a:prstGeom>
      </xdr:spPr>
    </xdr:pic>
    <xdr:clientData/>
  </xdr:twoCellAnchor>
  <xdr:twoCellAnchor editAs="oneCell">
    <xdr:from>
      <xdr:col>0</xdr:col>
      <xdr:colOff>208359</xdr:colOff>
      <xdr:row>114</xdr:row>
      <xdr:rowOff>44648</xdr:rowOff>
    </xdr:from>
    <xdr:to>
      <xdr:col>1</xdr:col>
      <xdr:colOff>302867</xdr:colOff>
      <xdr:row>116</xdr:row>
      <xdr:rowOff>401836</xdr:rowOff>
    </xdr:to>
    <xdr:pic>
      <xdr:nvPicPr>
        <xdr:cNvPr id="9" name="Imagem 8" descr="Simbolo VG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8359" y="33992343"/>
          <a:ext cx="1166071" cy="1145977"/>
        </a:xfrm>
        <a:prstGeom prst="rect">
          <a:avLst/>
        </a:prstGeom>
      </xdr:spPr>
    </xdr:pic>
    <xdr:clientData/>
  </xdr:twoCellAnchor>
  <xdr:twoCellAnchor editAs="oneCell">
    <xdr:from>
      <xdr:col>11</xdr:col>
      <xdr:colOff>85846</xdr:colOff>
      <xdr:row>139</xdr:row>
      <xdr:rowOff>119063</xdr:rowOff>
    </xdr:from>
    <xdr:to>
      <xdr:col>12</xdr:col>
      <xdr:colOff>1132882</xdr:colOff>
      <xdr:row>141</xdr:row>
      <xdr:rowOff>476250</xdr:rowOff>
    </xdr:to>
    <xdr:pic>
      <xdr:nvPicPr>
        <xdr:cNvPr id="10" name="Imagem 9" descr="Simbolo Prefeitura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93932" y="45065157"/>
          <a:ext cx="2475786" cy="1101327"/>
        </a:xfrm>
        <a:prstGeom prst="rect">
          <a:avLst/>
        </a:prstGeom>
      </xdr:spPr>
    </xdr:pic>
    <xdr:clientData/>
  </xdr:twoCellAnchor>
  <xdr:twoCellAnchor editAs="oneCell">
    <xdr:from>
      <xdr:col>0</xdr:col>
      <xdr:colOff>178595</xdr:colOff>
      <xdr:row>139</xdr:row>
      <xdr:rowOff>104180</xdr:rowOff>
    </xdr:from>
    <xdr:to>
      <xdr:col>1</xdr:col>
      <xdr:colOff>205786</xdr:colOff>
      <xdr:row>141</xdr:row>
      <xdr:rowOff>506016</xdr:rowOff>
    </xdr:to>
    <xdr:pic>
      <xdr:nvPicPr>
        <xdr:cNvPr id="11" name="Imagem 10" descr="Simbolo VG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8595" y="45050274"/>
          <a:ext cx="1098754" cy="1145976"/>
        </a:xfrm>
        <a:prstGeom prst="rect">
          <a:avLst/>
        </a:prstGeom>
      </xdr:spPr>
    </xdr:pic>
    <xdr:clientData/>
  </xdr:twoCellAnchor>
  <xdr:twoCellAnchor editAs="oneCell">
    <xdr:from>
      <xdr:col>11</xdr:col>
      <xdr:colOff>139946</xdr:colOff>
      <xdr:row>160</xdr:row>
      <xdr:rowOff>74415</xdr:rowOff>
    </xdr:from>
    <xdr:to>
      <xdr:col>12</xdr:col>
      <xdr:colOff>1160861</xdr:colOff>
      <xdr:row>162</xdr:row>
      <xdr:rowOff>296898</xdr:rowOff>
    </xdr:to>
    <xdr:pic>
      <xdr:nvPicPr>
        <xdr:cNvPr id="12" name="Imagem 11" descr="Simbolo Prefeitura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448032" y="50854571"/>
          <a:ext cx="2449665" cy="1041038"/>
        </a:xfrm>
        <a:prstGeom prst="rect">
          <a:avLst/>
        </a:prstGeom>
      </xdr:spPr>
    </xdr:pic>
    <xdr:clientData/>
  </xdr:twoCellAnchor>
  <xdr:twoCellAnchor editAs="oneCell">
    <xdr:from>
      <xdr:col>0</xdr:col>
      <xdr:colOff>208359</xdr:colOff>
      <xdr:row>160</xdr:row>
      <xdr:rowOff>44648</xdr:rowOff>
    </xdr:from>
    <xdr:to>
      <xdr:col>1</xdr:col>
      <xdr:colOff>304181</xdr:colOff>
      <xdr:row>162</xdr:row>
      <xdr:rowOff>267890</xdr:rowOff>
    </xdr:to>
    <xdr:pic>
      <xdr:nvPicPr>
        <xdr:cNvPr id="13" name="Imagem 12" descr="Simbolo VG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8359" y="50824804"/>
          <a:ext cx="1167385" cy="1041797"/>
        </a:xfrm>
        <a:prstGeom prst="rect">
          <a:avLst/>
        </a:prstGeom>
      </xdr:spPr>
    </xdr:pic>
    <xdr:clientData/>
  </xdr:twoCellAnchor>
  <xdr:twoCellAnchor editAs="oneCell">
    <xdr:from>
      <xdr:col>10</xdr:col>
      <xdr:colOff>223243</xdr:colOff>
      <xdr:row>38</xdr:row>
      <xdr:rowOff>59532</xdr:rowOff>
    </xdr:from>
    <xdr:to>
      <xdr:col>11</xdr:col>
      <xdr:colOff>1339455</xdr:colOff>
      <xdr:row>40</xdr:row>
      <xdr:rowOff>476251</xdr:rowOff>
    </xdr:to>
    <xdr:pic>
      <xdr:nvPicPr>
        <xdr:cNvPr id="16" name="Imagem 15" descr="Simbolo Prefeitura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293204" y="13439180"/>
          <a:ext cx="2113360" cy="1190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438150</xdr:colOff>
      <xdr:row>0</xdr:row>
      <xdr:rowOff>97284</xdr:rowOff>
    </xdr:from>
    <xdr:to>
      <xdr:col>13</xdr:col>
      <xdr:colOff>744144</xdr:colOff>
      <xdr:row>2</xdr:row>
      <xdr:rowOff>298910</xdr:rowOff>
    </xdr:to>
    <xdr:pic>
      <xdr:nvPicPr>
        <xdr:cNvPr id="2" name="Imagem 1" descr="Simbolo Prefeitura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344150" y="97284"/>
          <a:ext cx="1610919" cy="887426"/>
        </a:xfrm>
        <a:prstGeom prst="rect">
          <a:avLst/>
        </a:prstGeom>
      </xdr:spPr>
    </xdr:pic>
    <xdr:clientData/>
  </xdr:twoCellAnchor>
  <xdr:twoCellAnchor editAs="oneCell">
    <xdr:from>
      <xdr:col>1</xdr:col>
      <xdr:colOff>113110</xdr:colOff>
      <xdr:row>0</xdr:row>
      <xdr:rowOff>73223</xdr:rowOff>
    </xdr:from>
    <xdr:to>
      <xdr:col>2</xdr:col>
      <xdr:colOff>38101</xdr:colOff>
      <xdr:row>2</xdr:row>
      <xdr:rowOff>253991</xdr:rowOff>
    </xdr:to>
    <xdr:pic>
      <xdr:nvPicPr>
        <xdr:cNvPr id="3" name="Imagem 2" descr="Simbolo VG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110" y="73223"/>
          <a:ext cx="944166" cy="8665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531510</xdr:colOff>
      <xdr:row>0</xdr:row>
      <xdr:rowOff>81642</xdr:rowOff>
    </xdr:from>
    <xdr:to>
      <xdr:col>15</xdr:col>
      <xdr:colOff>457538</xdr:colOff>
      <xdr:row>2</xdr:row>
      <xdr:rowOff>247167</xdr:rowOff>
    </xdr:to>
    <xdr:pic>
      <xdr:nvPicPr>
        <xdr:cNvPr id="2" name="Imagem 1" descr="Simbolo Prefeitura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80610" y="81642"/>
          <a:ext cx="2062011" cy="860850"/>
        </a:xfrm>
        <a:prstGeom prst="rect">
          <a:avLst/>
        </a:prstGeom>
      </xdr:spPr>
    </xdr:pic>
    <xdr:clientData/>
  </xdr:twoCellAnchor>
  <xdr:twoCellAnchor editAs="oneCell">
    <xdr:from>
      <xdr:col>0</xdr:col>
      <xdr:colOff>493259</xdr:colOff>
      <xdr:row>0</xdr:row>
      <xdr:rowOff>73222</xdr:rowOff>
    </xdr:from>
    <xdr:to>
      <xdr:col>1</xdr:col>
      <xdr:colOff>404813</xdr:colOff>
      <xdr:row>2</xdr:row>
      <xdr:rowOff>247787</xdr:rowOff>
    </xdr:to>
    <xdr:pic>
      <xdr:nvPicPr>
        <xdr:cNvPr id="3" name="Imagem 2" descr="Simbolo VG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93259" y="73222"/>
          <a:ext cx="911679" cy="86512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ele/Documents/Martinele/neide/agua%20boa/proj%20final/Redecalc_1.0_2009%20BACIA%20A%20AGUA%20BO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"/>
      <sheetName val="Planilha"/>
      <sheetName val="Desenho"/>
      <sheetName val="SerieR-Dados"/>
      <sheetName val="SerieR-Quant"/>
      <sheetName val="QuantRamal"/>
      <sheetName val="QuantRede"/>
      <sheetName val="TabMat"/>
      <sheetName val="TabSer"/>
      <sheetName val="sodaeRC"/>
      <sheetName val="sodaeRP"/>
      <sheetName val="GtpoRC"/>
      <sheetName val="GtpoRP"/>
      <sheetName val="B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2"/>
  <sheetViews>
    <sheetView topLeftCell="A63" zoomScale="64" zoomScaleNormal="64" workbookViewId="0">
      <selection activeCell="A115" sqref="A115:M123"/>
    </sheetView>
  </sheetViews>
  <sheetFormatPr defaultRowHeight="15"/>
  <cols>
    <col min="1" max="1" width="16" customWidth="1"/>
    <col min="2" max="2" width="18.28515625" customWidth="1"/>
    <col min="3" max="3" width="11.85546875" style="47" customWidth="1"/>
    <col min="4" max="4" width="70.5703125" customWidth="1"/>
    <col min="6" max="6" width="10.5703125" bestFit="1" customWidth="1"/>
    <col min="7" max="7" width="11.28515625" bestFit="1" customWidth="1"/>
    <col min="8" max="9" width="10.85546875" bestFit="1" customWidth="1"/>
    <col min="10" max="10" width="11.28515625" bestFit="1" customWidth="1"/>
    <col min="11" max="11" width="15" customWidth="1"/>
    <col min="12" max="13" width="21.42578125" customWidth="1"/>
  </cols>
  <sheetData>
    <row r="1" spans="1:13" ht="31.5" customHeight="1">
      <c r="A1" s="58"/>
      <c r="B1" s="346" t="s">
        <v>185</v>
      </c>
      <c r="C1" s="346"/>
      <c r="D1" s="346"/>
      <c r="E1" s="346"/>
      <c r="F1" s="346"/>
      <c r="G1" s="346"/>
      <c r="H1" s="346"/>
      <c r="I1" s="346"/>
      <c r="J1" s="346"/>
      <c r="K1" s="346"/>
      <c r="L1" s="41"/>
    </row>
    <row r="2" spans="1:13" ht="42" customHeight="1">
      <c r="A2" s="59"/>
      <c r="B2" s="347" t="s">
        <v>261</v>
      </c>
      <c r="C2" s="347"/>
      <c r="D2" s="347"/>
      <c r="E2" s="347"/>
      <c r="F2" s="347"/>
      <c r="G2" s="347"/>
      <c r="H2" s="347"/>
      <c r="I2" s="347"/>
      <c r="J2" s="347"/>
      <c r="K2" s="347"/>
      <c r="L2" s="43"/>
    </row>
    <row r="3" spans="1:13" ht="35.25" customHeight="1">
      <c r="A3" s="60"/>
      <c r="B3" s="348" t="s">
        <v>200</v>
      </c>
      <c r="C3" s="348"/>
      <c r="D3" s="348"/>
      <c r="E3" s="348"/>
      <c r="F3" s="348"/>
      <c r="G3" s="348"/>
      <c r="H3" s="348"/>
      <c r="I3" s="348"/>
      <c r="J3" s="348"/>
      <c r="K3" s="348"/>
      <c r="L3" s="45"/>
    </row>
    <row r="4" spans="1:13" ht="27.75" customHeight="1">
      <c r="A4" s="321" t="s">
        <v>264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3"/>
    </row>
    <row r="5" spans="1:13" ht="15" customHeight="1">
      <c r="A5" s="324" t="s">
        <v>157</v>
      </c>
      <c r="B5" s="324" t="s">
        <v>2</v>
      </c>
      <c r="C5" s="324" t="s">
        <v>12</v>
      </c>
      <c r="D5" s="324" t="s">
        <v>4</v>
      </c>
      <c r="E5" s="326" t="s">
        <v>5</v>
      </c>
      <c r="F5" s="328" t="s">
        <v>186</v>
      </c>
      <c r="G5" s="329"/>
      <c r="H5" s="329"/>
      <c r="I5" s="329"/>
      <c r="J5" s="330" t="s">
        <v>187</v>
      </c>
      <c r="K5" s="328" t="s">
        <v>188</v>
      </c>
      <c r="L5" s="332"/>
    </row>
    <row r="6" spans="1:13" ht="15" customHeight="1">
      <c r="A6" s="325"/>
      <c r="B6" s="325"/>
      <c r="C6" s="325"/>
      <c r="D6" s="325"/>
      <c r="E6" s="327"/>
      <c r="F6" s="330" t="s">
        <v>268</v>
      </c>
      <c r="G6" s="330" t="s">
        <v>269</v>
      </c>
      <c r="H6" s="330" t="s">
        <v>177</v>
      </c>
      <c r="I6" s="330" t="s">
        <v>267</v>
      </c>
      <c r="J6" s="331"/>
      <c r="K6" s="337" t="s">
        <v>13</v>
      </c>
      <c r="L6" s="337" t="s">
        <v>0</v>
      </c>
    </row>
    <row r="7" spans="1:13">
      <c r="A7" s="325"/>
      <c r="B7" s="325"/>
      <c r="C7" s="325"/>
      <c r="D7" s="325"/>
      <c r="E7" s="327"/>
      <c r="F7" s="331"/>
      <c r="G7" s="331"/>
      <c r="H7" s="331"/>
      <c r="I7" s="331"/>
      <c r="J7" s="331"/>
      <c r="K7" s="338"/>
      <c r="L7" s="338"/>
    </row>
    <row r="8" spans="1:13">
      <c r="A8" s="325"/>
      <c r="B8" s="325"/>
      <c r="C8" s="325"/>
      <c r="D8" s="325"/>
      <c r="E8" s="327"/>
      <c r="F8" s="331"/>
      <c r="G8" s="331"/>
      <c r="H8" s="331"/>
      <c r="I8" s="331"/>
      <c r="J8" s="331"/>
      <c r="K8" s="338"/>
      <c r="L8" s="338"/>
    </row>
    <row r="9" spans="1:13" ht="68.25" customHeight="1">
      <c r="A9" s="325"/>
      <c r="B9" s="325"/>
      <c r="C9" s="325"/>
      <c r="D9" s="325"/>
      <c r="E9" s="327"/>
      <c r="F9" s="333"/>
      <c r="G9" s="333"/>
      <c r="H9" s="331"/>
      <c r="I9" s="331"/>
      <c r="J9" s="331"/>
      <c r="K9" s="338"/>
      <c r="L9" s="338"/>
    </row>
    <row r="10" spans="1:13" ht="51">
      <c r="A10" s="53" t="s">
        <v>150</v>
      </c>
      <c r="B10" s="53" t="s">
        <v>17</v>
      </c>
      <c r="C10" s="14">
        <v>1</v>
      </c>
      <c r="D10" s="49" t="s">
        <v>151</v>
      </c>
      <c r="E10" s="6" t="s">
        <v>21</v>
      </c>
      <c r="F10" s="64"/>
      <c r="G10" s="68">
        <v>2</v>
      </c>
      <c r="H10" s="8"/>
      <c r="I10" s="18"/>
      <c r="J10" s="15">
        <f t="shared" ref="J10:J26" si="0">F10+G10+H10+I10</f>
        <v>2</v>
      </c>
      <c r="K10" s="11">
        <v>47549.61</v>
      </c>
      <c r="L10" s="27">
        <f t="shared" ref="L10:L26" si="1">J10*K10</f>
        <v>95099.22</v>
      </c>
    </row>
    <row r="11" spans="1:13" ht="51">
      <c r="A11" s="53" t="s">
        <v>91</v>
      </c>
      <c r="B11" s="53" t="s">
        <v>17</v>
      </c>
      <c r="C11" s="55">
        <v>2</v>
      </c>
      <c r="D11" s="49" t="s">
        <v>92</v>
      </c>
      <c r="E11" s="6" t="s">
        <v>21</v>
      </c>
      <c r="F11" s="11">
        <v>2</v>
      </c>
      <c r="G11" s="18"/>
      <c r="H11" s="18"/>
      <c r="I11" s="18"/>
      <c r="J11" s="15">
        <f t="shared" si="0"/>
        <v>2</v>
      </c>
      <c r="K11" s="11">
        <v>151102.04999999999</v>
      </c>
      <c r="L11" s="27">
        <f t="shared" si="1"/>
        <v>302204.09999999998</v>
      </c>
      <c r="M11" s="46"/>
    </row>
    <row r="12" spans="1:13" ht="25.5">
      <c r="A12" s="54" t="s">
        <v>152</v>
      </c>
      <c r="B12" s="54" t="s">
        <v>17</v>
      </c>
      <c r="C12" s="14">
        <v>3</v>
      </c>
      <c r="D12" s="48" t="s">
        <v>153</v>
      </c>
      <c r="E12" s="4" t="s">
        <v>21</v>
      </c>
      <c r="F12" s="65"/>
      <c r="G12" s="16">
        <v>1</v>
      </c>
      <c r="H12" s="28"/>
      <c r="I12" s="12"/>
      <c r="J12" s="15">
        <f t="shared" si="0"/>
        <v>1</v>
      </c>
      <c r="K12" s="40">
        <v>38985</v>
      </c>
      <c r="L12" s="27">
        <f t="shared" si="1"/>
        <v>38985</v>
      </c>
    </row>
    <row r="13" spans="1:13" ht="28.5" customHeight="1">
      <c r="A13" s="54" t="s">
        <v>139</v>
      </c>
      <c r="B13" s="54" t="s">
        <v>17</v>
      </c>
      <c r="C13" s="14">
        <v>4</v>
      </c>
      <c r="D13" s="48" t="s">
        <v>140</v>
      </c>
      <c r="E13" s="4" t="s">
        <v>21</v>
      </c>
      <c r="F13" s="63"/>
      <c r="G13" s="16">
        <v>1</v>
      </c>
      <c r="H13" s="9"/>
      <c r="I13" s="18"/>
      <c r="J13" s="15">
        <f t="shared" si="0"/>
        <v>1</v>
      </c>
      <c r="K13" s="10">
        <v>14404.89</v>
      </c>
      <c r="L13" s="27">
        <f t="shared" si="1"/>
        <v>14404.89</v>
      </c>
    </row>
    <row r="14" spans="1:13" ht="27" customHeight="1">
      <c r="A14" s="53" t="s">
        <v>73</v>
      </c>
      <c r="B14" s="54" t="s">
        <v>17</v>
      </c>
      <c r="C14" s="55">
        <v>5</v>
      </c>
      <c r="D14" s="48" t="s">
        <v>75</v>
      </c>
      <c r="E14" s="4" t="s">
        <v>21</v>
      </c>
      <c r="F14" s="10">
        <v>1</v>
      </c>
      <c r="G14" s="22"/>
      <c r="H14" s="25"/>
      <c r="I14" s="23"/>
      <c r="J14" s="15">
        <f t="shared" si="0"/>
        <v>1</v>
      </c>
      <c r="K14" s="10">
        <v>51555.05</v>
      </c>
      <c r="L14" s="27">
        <f t="shared" si="1"/>
        <v>51555.05</v>
      </c>
    </row>
    <row r="15" spans="1:13" ht="25.5">
      <c r="A15" s="57">
        <v>7774</v>
      </c>
      <c r="B15" s="57" t="s">
        <v>158</v>
      </c>
      <c r="C15" s="14">
        <v>6</v>
      </c>
      <c r="D15" s="50" t="s">
        <v>164</v>
      </c>
      <c r="E15" s="61" t="s">
        <v>159</v>
      </c>
      <c r="F15" s="62"/>
      <c r="G15" s="21"/>
      <c r="H15" s="20">
        <v>1390.3934669999999</v>
      </c>
      <c r="I15" s="20"/>
      <c r="J15" s="15">
        <f t="shared" si="0"/>
        <v>1390.3934669999999</v>
      </c>
      <c r="K15" s="74">
        <v>223.4</v>
      </c>
      <c r="L15" s="27">
        <f t="shared" si="1"/>
        <v>310613.90052779997</v>
      </c>
    </row>
    <row r="16" spans="1:13" ht="25.5">
      <c r="A16" s="57">
        <v>7773</v>
      </c>
      <c r="B16" s="57" t="s">
        <v>158</v>
      </c>
      <c r="C16" s="14">
        <v>7</v>
      </c>
      <c r="D16" s="50" t="s">
        <v>165</v>
      </c>
      <c r="E16" s="61" t="s">
        <v>159</v>
      </c>
      <c r="F16" s="62"/>
      <c r="G16" s="21"/>
      <c r="H16" s="20">
        <v>1391.98244</v>
      </c>
      <c r="I16" s="20"/>
      <c r="J16" s="15">
        <f t="shared" si="0"/>
        <v>1391.98244</v>
      </c>
      <c r="K16" s="74">
        <v>361.96</v>
      </c>
      <c r="L16" s="27">
        <f t="shared" si="1"/>
        <v>503841.96398239996</v>
      </c>
    </row>
    <row r="17" spans="1:12" ht="25.5">
      <c r="A17" s="57">
        <v>9821</v>
      </c>
      <c r="B17" s="57" t="s">
        <v>158</v>
      </c>
      <c r="C17" s="55">
        <v>8</v>
      </c>
      <c r="D17" s="51" t="s">
        <v>163</v>
      </c>
      <c r="E17" s="61" t="s">
        <v>159</v>
      </c>
      <c r="F17" s="62"/>
      <c r="G17" s="21"/>
      <c r="H17" s="20">
        <v>130.04159999999996</v>
      </c>
      <c r="I17" s="20"/>
      <c r="J17" s="15">
        <f t="shared" si="0"/>
        <v>130.04159999999996</v>
      </c>
      <c r="K17" s="74">
        <v>113.34</v>
      </c>
      <c r="L17" s="27">
        <f t="shared" si="1"/>
        <v>14738.914943999996</v>
      </c>
    </row>
    <row r="18" spans="1:12">
      <c r="A18" s="54" t="s">
        <v>145</v>
      </c>
      <c r="B18" s="54" t="s">
        <v>17</v>
      </c>
      <c r="C18" s="14">
        <v>9</v>
      </c>
      <c r="D18" s="48" t="s">
        <v>146</v>
      </c>
      <c r="E18" s="4" t="s">
        <v>21</v>
      </c>
      <c r="F18" s="63"/>
      <c r="G18" s="16">
        <v>1</v>
      </c>
      <c r="H18" s="9"/>
      <c r="I18" s="23"/>
      <c r="J18" s="15">
        <f t="shared" si="0"/>
        <v>1</v>
      </c>
      <c r="K18" s="10">
        <v>2470</v>
      </c>
      <c r="L18" s="27">
        <f t="shared" si="1"/>
        <v>2470</v>
      </c>
    </row>
    <row r="19" spans="1:12">
      <c r="A19" s="53" t="s">
        <v>82</v>
      </c>
      <c r="B19" s="54" t="s">
        <v>17</v>
      </c>
      <c r="C19" s="14">
        <v>10</v>
      </c>
      <c r="D19" s="48" t="s">
        <v>84</v>
      </c>
      <c r="E19" s="4" t="s">
        <v>21</v>
      </c>
      <c r="F19" s="10">
        <v>1</v>
      </c>
      <c r="G19" s="20"/>
      <c r="H19" s="29"/>
      <c r="I19" s="20"/>
      <c r="J19" s="15">
        <f t="shared" si="0"/>
        <v>1</v>
      </c>
      <c r="K19" s="10">
        <v>3430</v>
      </c>
      <c r="L19" s="27">
        <f t="shared" si="1"/>
        <v>3430</v>
      </c>
    </row>
    <row r="20" spans="1:12" ht="38.25">
      <c r="A20" s="54" t="s">
        <v>147</v>
      </c>
      <c r="B20" s="54" t="s">
        <v>17</v>
      </c>
      <c r="C20" s="55">
        <v>11</v>
      </c>
      <c r="D20" s="48" t="s">
        <v>148</v>
      </c>
      <c r="E20" s="4" t="s">
        <v>21</v>
      </c>
      <c r="F20" s="63"/>
      <c r="G20" s="16">
        <v>1</v>
      </c>
      <c r="H20" s="9"/>
      <c r="I20" s="23"/>
      <c r="J20" s="15">
        <f t="shared" si="0"/>
        <v>1</v>
      </c>
      <c r="K20" s="10">
        <v>4270</v>
      </c>
      <c r="L20" s="27">
        <f t="shared" si="1"/>
        <v>4270</v>
      </c>
    </row>
    <row r="21" spans="1:12" ht="38.25">
      <c r="A21" s="53" t="s">
        <v>85</v>
      </c>
      <c r="B21" s="54" t="s">
        <v>17</v>
      </c>
      <c r="C21" s="14">
        <v>12</v>
      </c>
      <c r="D21" s="48" t="s">
        <v>87</v>
      </c>
      <c r="E21" s="4" t="s">
        <v>21</v>
      </c>
      <c r="F21" s="10">
        <v>1</v>
      </c>
      <c r="G21" s="20"/>
      <c r="H21" s="29"/>
      <c r="I21" s="20"/>
      <c r="J21" s="15">
        <f t="shared" si="0"/>
        <v>1</v>
      </c>
      <c r="K21" s="10">
        <v>6920</v>
      </c>
      <c r="L21" s="27">
        <f t="shared" si="1"/>
        <v>6920</v>
      </c>
    </row>
    <row r="22" spans="1:12" ht="25.5">
      <c r="A22" s="54">
        <v>13911</v>
      </c>
      <c r="B22" s="54" t="s">
        <v>93</v>
      </c>
      <c r="C22" s="14">
        <v>13</v>
      </c>
      <c r="D22" s="48" t="s">
        <v>103</v>
      </c>
      <c r="E22" s="32" t="s">
        <v>21</v>
      </c>
      <c r="F22" s="15">
        <v>1</v>
      </c>
      <c r="G22" s="70"/>
      <c r="H22" s="9"/>
      <c r="I22" s="18"/>
      <c r="J22" s="15">
        <f t="shared" si="0"/>
        <v>1</v>
      </c>
      <c r="K22" s="40">
        <v>60869.42</v>
      </c>
      <c r="L22" s="27">
        <f t="shared" si="1"/>
        <v>60869.42</v>
      </c>
    </row>
    <row r="23" spans="1:12">
      <c r="A23" s="54" t="s">
        <v>137</v>
      </c>
      <c r="B23" s="54" t="s">
        <v>17</v>
      </c>
      <c r="C23" s="55">
        <v>14</v>
      </c>
      <c r="D23" s="48" t="s">
        <v>138</v>
      </c>
      <c r="E23" s="32" t="s">
        <v>21</v>
      </c>
      <c r="F23" s="38"/>
      <c r="G23" s="33">
        <v>1</v>
      </c>
      <c r="H23" s="9"/>
      <c r="I23" s="12"/>
      <c r="J23" s="15">
        <f t="shared" si="0"/>
        <v>1</v>
      </c>
      <c r="K23" s="10">
        <v>542.34500000000003</v>
      </c>
      <c r="L23" s="27">
        <f t="shared" si="1"/>
        <v>542.34500000000003</v>
      </c>
    </row>
    <row r="24" spans="1:12">
      <c r="A24" s="53" t="s">
        <v>70</v>
      </c>
      <c r="B24" s="54" t="s">
        <v>17</v>
      </c>
      <c r="C24" s="14">
        <v>15</v>
      </c>
      <c r="D24" s="48" t="s">
        <v>72</v>
      </c>
      <c r="E24" s="32" t="s">
        <v>21</v>
      </c>
      <c r="F24" s="15">
        <v>1</v>
      </c>
      <c r="G24" s="72"/>
      <c r="H24" s="26"/>
      <c r="I24" s="23"/>
      <c r="J24" s="15">
        <f t="shared" si="0"/>
        <v>1</v>
      </c>
      <c r="K24" s="10">
        <v>839.85</v>
      </c>
      <c r="L24" s="27">
        <f t="shared" si="1"/>
        <v>839.85</v>
      </c>
    </row>
    <row r="25" spans="1:12">
      <c r="A25" s="56" t="s">
        <v>154</v>
      </c>
      <c r="B25" s="54" t="s">
        <v>17</v>
      </c>
      <c r="C25" s="14">
        <v>16</v>
      </c>
      <c r="D25" s="48" t="s">
        <v>155</v>
      </c>
      <c r="E25" s="32" t="s">
        <v>104</v>
      </c>
      <c r="F25" s="28"/>
      <c r="G25" s="73">
        <v>2</v>
      </c>
      <c r="H25" s="28"/>
      <c r="I25" s="18"/>
      <c r="J25" s="15">
        <f t="shared" si="0"/>
        <v>2</v>
      </c>
      <c r="K25" s="40">
        <v>3741</v>
      </c>
      <c r="L25" s="27">
        <f t="shared" si="1"/>
        <v>7482</v>
      </c>
    </row>
    <row r="26" spans="1:12">
      <c r="A26" s="56" t="s">
        <v>105</v>
      </c>
      <c r="B26" s="54" t="s">
        <v>17</v>
      </c>
      <c r="C26" s="55">
        <v>17</v>
      </c>
      <c r="D26" s="48" t="s">
        <v>106</v>
      </c>
      <c r="E26" s="32" t="s">
        <v>104</v>
      </c>
      <c r="F26" s="66">
        <v>2</v>
      </c>
      <c r="G26" s="70"/>
      <c r="H26" s="9"/>
      <c r="I26" s="18"/>
      <c r="J26" s="15">
        <f t="shared" si="0"/>
        <v>2</v>
      </c>
      <c r="K26" s="40">
        <v>144312</v>
      </c>
      <c r="L26" s="27">
        <f t="shared" si="1"/>
        <v>288624</v>
      </c>
    </row>
    <row r="27" spans="1:12">
      <c r="A27" s="54" t="s">
        <v>143</v>
      </c>
      <c r="B27" s="54" t="s">
        <v>17</v>
      </c>
      <c r="C27" s="14">
        <v>18</v>
      </c>
      <c r="D27" s="48" t="s">
        <v>144</v>
      </c>
      <c r="E27" s="32" t="s">
        <v>21</v>
      </c>
      <c r="F27" s="38"/>
      <c r="G27" s="33">
        <v>2</v>
      </c>
      <c r="H27" s="9"/>
      <c r="I27" s="18"/>
      <c r="J27" s="15">
        <f t="shared" ref="J27:J35" si="2">F27+G27+H27+I27</f>
        <v>2</v>
      </c>
      <c r="K27" s="10">
        <v>95</v>
      </c>
      <c r="L27" s="27">
        <f t="shared" ref="L27:L35" si="3">J27*K27</f>
        <v>190</v>
      </c>
    </row>
    <row r="28" spans="1:12">
      <c r="A28" s="53" t="s">
        <v>79</v>
      </c>
      <c r="B28" s="54" t="s">
        <v>17</v>
      </c>
      <c r="C28" s="14">
        <v>19</v>
      </c>
      <c r="D28" s="48" t="s">
        <v>81</v>
      </c>
      <c r="E28" s="32" t="s">
        <v>21</v>
      </c>
      <c r="F28" s="15">
        <v>2</v>
      </c>
      <c r="G28" s="69"/>
      <c r="H28" s="29"/>
      <c r="I28" s="20"/>
      <c r="J28" s="15">
        <f t="shared" si="2"/>
        <v>2</v>
      </c>
      <c r="K28" s="10">
        <v>182.33</v>
      </c>
      <c r="L28" s="27">
        <f t="shared" si="3"/>
        <v>364.66</v>
      </c>
    </row>
    <row r="29" spans="1:12">
      <c r="A29" s="54" t="s">
        <v>141</v>
      </c>
      <c r="B29" s="54" t="s">
        <v>17</v>
      </c>
      <c r="C29" s="55">
        <v>20</v>
      </c>
      <c r="D29" s="48" t="s">
        <v>142</v>
      </c>
      <c r="E29" s="32" t="s">
        <v>21</v>
      </c>
      <c r="F29" s="38"/>
      <c r="G29" s="33">
        <v>1</v>
      </c>
      <c r="H29" s="9"/>
      <c r="I29" s="12"/>
      <c r="J29" s="15">
        <f t="shared" si="2"/>
        <v>1</v>
      </c>
      <c r="K29" s="10">
        <v>260</v>
      </c>
      <c r="L29" s="27">
        <f t="shared" si="3"/>
        <v>260</v>
      </c>
    </row>
    <row r="30" spans="1:12">
      <c r="A30" s="53" t="s">
        <v>76</v>
      </c>
      <c r="B30" s="54" t="s">
        <v>17</v>
      </c>
      <c r="C30" s="14">
        <v>21</v>
      </c>
      <c r="D30" s="48" t="s">
        <v>78</v>
      </c>
      <c r="E30" s="32" t="s">
        <v>21</v>
      </c>
      <c r="F30" s="15">
        <v>1</v>
      </c>
      <c r="G30" s="67"/>
      <c r="H30" s="31"/>
      <c r="I30" s="21"/>
      <c r="J30" s="15">
        <f t="shared" si="2"/>
        <v>1</v>
      </c>
      <c r="K30" s="10">
        <v>512.23</v>
      </c>
      <c r="L30" s="27">
        <f t="shared" si="3"/>
        <v>512.23</v>
      </c>
    </row>
    <row r="31" spans="1:12" ht="25.5">
      <c r="A31" s="53" t="s">
        <v>67</v>
      </c>
      <c r="B31" s="54" t="s">
        <v>17</v>
      </c>
      <c r="C31" s="14">
        <v>22</v>
      </c>
      <c r="D31" s="48" t="s">
        <v>69</v>
      </c>
      <c r="E31" s="32" t="s">
        <v>21</v>
      </c>
      <c r="F31" s="15">
        <v>1</v>
      </c>
      <c r="G31" s="71"/>
      <c r="H31" s="30"/>
      <c r="I31" s="12"/>
      <c r="J31" s="15">
        <f t="shared" si="2"/>
        <v>1</v>
      </c>
      <c r="K31" s="10">
        <v>3449.6</v>
      </c>
      <c r="L31" s="27">
        <f t="shared" si="3"/>
        <v>3449.6</v>
      </c>
    </row>
    <row r="32" spans="1:12">
      <c r="A32" s="54" t="s">
        <v>135</v>
      </c>
      <c r="B32" s="54" t="s">
        <v>17</v>
      </c>
      <c r="C32" s="55">
        <v>23</v>
      </c>
      <c r="D32" s="48" t="s">
        <v>136</v>
      </c>
      <c r="E32" s="32" t="s">
        <v>21</v>
      </c>
      <c r="F32" s="38"/>
      <c r="G32" s="33">
        <v>1</v>
      </c>
      <c r="H32" s="9"/>
      <c r="I32" s="18"/>
      <c r="J32" s="15">
        <f t="shared" si="2"/>
        <v>1</v>
      </c>
      <c r="K32" s="10">
        <v>1715.81</v>
      </c>
      <c r="L32" s="27">
        <f t="shared" si="3"/>
        <v>1715.81</v>
      </c>
    </row>
    <row r="33" spans="1:12">
      <c r="A33" s="53" t="s">
        <v>88</v>
      </c>
      <c r="B33" s="54" t="s">
        <v>17</v>
      </c>
      <c r="C33" s="14">
        <v>24</v>
      </c>
      <c r="D33" s="48" t="s">
        <v>90</v>
      </c>
      <c r="E33" s="14" t="s">
        <v>21</v>
      </c>
      <c r="F33" s="15">
        <v>1</v>
      </c>
      <c r="G33" s="15"/>
      <c r="H33" s="18"/>
      <c r="I33" s="18"/>
      <c r="J33" s="15">
        <f t="shared" si="2"/>
        <v>1</v>
      </c>
      <c r="K33" s="15">
        <v>910.92000000000007</v>
      </c>
      <c r="L33" s="27">
        <f t="shared" si="3"/>
        <v>910.92000000000007</v>
      </c>
    </row>
    <row r="34" spans="1:12">
      <c r="A34" s="54" t="s">
        <v>149</v>
      </c>
      <c r="B34" s="54" t="s">
        <v>17</v>
      </c>
      <c r="C34" s="14">
        <v>25</v>
      </c>
      <c r="D34" s="48" t="s">
        <v>90</v>
      </c>
      <c r="E34" s="14" t="s">
        <v>21</v>
      </c>
      <c r="F34" s="38"/>
      <c r="G34" s="16">
        <v>1</v>
      </c>
      <c r="H34" s="9"/>
      <c r="I34" s="18"/>
      <c r="J34" s="15">
        <f t="shared" si="2"/>
        <v>1</v>
      </c>
      <c r="K34" s="15">
        <v>910.92000000000007</v>
      </c>
      <c r="L34" s="27">
        <f t="shared" si="3"/>
        <v>910.92000000000007</v>
      </c>
    </row>
    <row r="35" spans="1:12" ht="51">
      <c r="A35" s="57" t="s">
        <v>17</v>
      </c>
      <c r="B35" s="57" t="s">
        <v>17</v>
      </c>
      <c r="C35" s="55">
        <v>26</v>
      </c>
      <c r="D35" s="52" t="s">
        <v>176</v>
      </c>
      <c r="E35" s="19" t="s">
        <v>101</v>
      </c>
      <c r="F35" s="39"/>
      <c r="G35" s="28"/>
      <c r="H35" s="20">
        <v>41</v>
      </c>
      <c r="I35" s="34"/>
      <c r="J35" s="15">
        <f t="shared" si="2"/>
        <v>41</v>
      </c>
      <c r="K35" s="21">
        <v>496.97</v>
      </c>
      <c r="L35" s="27">
        <f t="shared" si="3"/>
        <v>20375.77</v>
      </c>
    </row>
    <row r="36" spans="1:12" s="77" customFormat="1" ht="25.5">
      <c r="A36" s="75" t="s">
        <v>17</v>
      </c>
      <c r="B36" s="75" t="s">
        <v>194</v>
      </c>
      <c r="C36" s="14">
        <v>27</v>
      </c>
      <c r="D36" s="50" t="s">
        <v>166</v>
      </c>
      <c r="E36" s="19" t="s">
        <v>159</v>
      </c>
      <c r="F36" s="76"/>
      <c r="G36" s="21"/>
      <c r="H36" s="20">
        <v>2890</v>
      </c>
      <c r="I36" s="20"/>
      <c r="J36" s="15">
        <f t="shared" ref="J36" si="4">F36+G36+H36+I36</f>
        <v>2890</v>
      </c>
      <c r="K36" s="21">
        <v>417.61</v>
      </c>
      <c r="L36" s="21">
        <f t="shared" ref="L36" si="5">J36*K36</f>
        <v>1206892.9000000001</v>
      </c>
    </row>
    <row r="37" spans="1:12">
      <c r="A37" s="339" t="s">
        <v>156</v>
      </c>
      <c r="B37" s="339"/>
      <c r="C37" s="339"/>
      <c r="D37" s="339"/>
      <c r="E37" s="339"/>
      <c r="F37" s="339"/>
      <c r="G37" s="339"/>
      <c r="H37" s="339"/>
      <c r="I37" s="339"/>
      <c r="J37" s="339"/>
      <c r="K37" s="339"/>
      <c r="L37" s="122">
        <f>SUM(L10:L36)</f>
        <v>2942473.4644542001</v>
      </c>
    </row>
    <row r="39" spans="1:12" ht="40.5" customHeight="1">
      <c r="A39" s="58"/>
      <c r="B39" s="346" t="s">
        <v>185</v>
      </c>
      <c r="C39" s="346"/>
      <c r="D39" s="346"/>
      <c r="E39" s="346"/>
      <c r="F39" s="346"/>
      <c r="G39" s="346"/>
      <c r="H39" s="346"/>
      <c r="I39" s="346"/>
      <c r="J39" s="346"/>
      <c r="K39" s="346"/>
      <c r="L39" s="41"/>
    </row>
    <row r="40" spans="1:12" ht="19.5" customHeight="1">
      <c r="A40" s="59"/>
      <c r="B40" s="347" t="s">
        <v>261</v>
      </c>
      <c r="C40" s="347"/>
      <c r="D40" s="347"/>
      <c r="E40" s="347"/>
      <c r="F40" s="347"/>
      <c r="G40" s="347"/>
      <c r="H40" s="347"/>
      <c r="I40" s="347"/>
      <c r="J40" s="347"/>
      <c r="K40" s="347"/>
      <c r="L40" s="43"/>
    </row>
    <row r="41" spans="1:12" ht="42.75" customHeight="1">
      <c r="A41" s="60"/>
      <c r="B41" s="348" t="s">
        <v>200</v>
      </c>
      <c r="C41" s="348"/>
      <c r="D41" s="348"/>
      <c r="E41" s="348"/>
      <c r="F41" s="348"/>
      <c r="G41" s="348"/>
      <c r="H41" s="348"/>
      <c r="I41" s="348"/>
      <c r="J41" s="348"/>
      <c r="K41" s="348"/>
      <c r="L41" s="45"/>
    </row>
    <row r="42" spans="1:12" ht="27.75" customHeight="1">
      <c r="A42" s="321" t="s">
        <v>263</v>
      </c>
      <c r="B42" s="322"/>
      <c r="C42" s="322"/>
      <c r="D42" s="322"/>
      <c r="E42" s="322"/>
      <c r="F42" s="322"/>
      <c r="G42" s="322"/>
      <c r="H42" s="322"/>
      <c r="I42" s="322"/>
      <c r="J42" s="322"/>
      <c r="K42" s="322"/>
      <c r="L42" s="323"/>
    </row>
    <row r="43" spans="1:12">
      <c r="A43" s="324" t="s">
        <v>157</v>
      </c>
      <c r="B43" s="324" t="s">
        <v>2</v>
      </c>
      <c r="C43" s="324" t="s">
        <v>12</v>
      </c>
      <c r="D43" s="324" t="s">
        <v>4</v>
      </c>
      <c r="E43" s="326" t="s">
        <v>5</v>
      </c>
      <c r="F43" s="328" t="s">
        <v>186</v>
      </c>
      <c r="G43" s="329"/>
      <c r="H43" s="329"/>
      <c r="I43" s="329"/>
      <c r="J43" s="330" t="s">
        <v>187</v>
      </c>
      <c r="K43" s="328" t="s">
        <v>188</v>
      </c>
      <c r="L43" s="332"/>
    </row>
    <row r="44" spans="1:12">
      <c r="A44" s="325"/>
      <c r="B44" s="325"/>
      <c r="C44" s="325"/>
      <c r="D44" s="325"/>
      <c r="E44" s="327"/>
      <c r="F44" s="330" t="s">
        <v>268</v>
      </c>
      <c r="G44" s="330" t="s">
        <v>269</v>
      </c>
      <c r="H44" s="330" t="s">
        <v>177</v>
      </c>
      <c r="I44" s="330" t="s">
        <v>267</v>
      </c>
      <c r="J44" s="331"/>
      <c r="K44" s="337" t="s">
        <v>13</v>
      </c>
      <c r="L44" s="337" t="s">
        <v>0</v>
      </c>
    </row>
    <row r="45" spans="1:12">
      <c r="A45" s="325"/>
      <c r="B45" s="325"/>
      <c r="C45" s="325"/>
      <c r="D45" s="325"/>
      <c r="E45" s="327"/>
      <c r="F45" s="331"/>
      <c r="G45" s="331"/>
      <c r="H45" s="331"/>
      <c r="I45" s="331"/>
      <c r="J45" s="331"/>
      <c r="K45" s="338"/>
      <c r="L45" s="338"/>
    </row>
    <row r="46" spans="1:12">
      <c r="A46" s="325"/>
      <c r="B46" s="325"/>
      <c r="C46" s="325"/>
      <c r="D46" s="325"/>
      <c r="E46" s="327"/>
      <c r="F46" s="331"/>
      <c r="G46" s="331"/>
      <c r="H46" s="331"/>
      <c r="I46" s="331"/>
      <c r="J46" s="331"/>
      <c r="K46" s="338"/>
      <c r="L46" s="338"/>
    </row>
    <row r="47" spans="1:12" ht="64.5" customHeight="1">
      <c r="A47" s="325"/>
      <c r="B47" s="325"/>
      <c r="C47" s="325"/>
      <c r="D47" s="325"/>
      <c r="E47" s="327"/>
      <c r="F47" s="333"/>
      <c r="G47" s="333"/>
      <c r="H47" s="331"/>
      <c r="I47" s="331"/>
      <c r="J47" s="331"/>
      <c r="K47" s="338"/>
      <c r="L47" s="338"/>
    </row>
    <row r="48" spans="1:12">
      <c r="A48" s="14" t="s">
        <v>193</v>
      </c>
      <c r="B48" s="14" t="s">
        <v>158</v>
      </c>
      <c r="C48" s="14">
        <v>1</v>
      </c>
      <c r="D48" s="82" t="s">
        <v>184</v>
      </c>
      <c r="E48" s="83" t="s">
        <v>101</v>
      </c>
      <c r="F48" s="84"/>
      <c r="G48" s="85"/>
      <c r="H48" s="36"/>
      <c r="I48" s="23">
        <v>1496.192</v>
      </c>
      <c r="J48" s="15">
        <f>SUM(F48:I48)</f>
        <v>1496.192</v>
      </c>
      <c r="K48" s="86">
        <v>2.4500000000000002</v>
      </c>
      <c r="L48" s="21">
        <f>K48*J48</f>
        <v>3665.6704000000004</v>
      </c>
    </row>
    <row r="49" spans="1:12">
      <c r="A49" s="75">
        <v>305</v>
      </c>
      <c r="B49" s="75" t="s">
        <v>158</v>
      </c>
      <c r="C49" s="14">
        <v>2</v>
      </c>
      <c r="D49" s="50" t="s">
        <v>173</v>
      </c>
      <c r="E49" s="61" t="s">
        <v>101</v>
      </c>
      <c r="F49" s="87"/>
      <c r="G49" s="88"/>
      <c r="H49" s="20">
        <v>305.288633</v>
      </c>
      <c r="I49" s="88"/>
      <c r="J49" s="15">
        <f t="shared" ref="J49:J62" si="6">SUM(F49:I49)</f>
        <v>305.288633</v>
      </c>
      <c r="K49" s="74">
        <v>6</v>
      </c>
      <c r="L49" s="21">
        <f t="shared" ref="L49:L62" si="7">K49*J49</f>
        <v>1831.731798</v>
      </c>
    </row>
    <row r="50" spans="1:12">
      <c r="A50" s="75">
        <v>306</v>
      </c>
      <c r="B50" s="75" t="s">
        <v>158</v>
      </c>
      <c r="C50" s="14">
        <v>3</v>
      </c>
      <c r="D50" s="50" t="s">
        <v>174</v>
      </c>
      <c r="E50" s="61" t="s">
        <v>101</v>
      </c>
      <c r="F50" s="87"/>
      <c r="G50" s="88"/>
      <c r="H50" s="20">
        <v>126.85434599999998</v>
      </c>
      <c r="I50" s="34"/>
      <c r="J50" s="15">
        <f t="shared" si="6"/>
        <v>126.85434599999998</v>
      </c>
      <c r="K50" s="74">
        <v>8.9</v>
      </c>
      <c r="L50" s="21">
        <f t="shared" si="7"/>
        <v>1129.0036793999998</v>
      </c>
    </row>
    <row r="51" spans="1:12">
      <c r="A51" s="75">
        <v>308</v>
      </c>
      <c r="B51" s="75" t="s">
        <v>158</v>
      </c>
      <c r="C51" s="14">
        <v>4</v>
      </c>
      <c r="D51" s="50" t="s">
        <v>175</v>
      </c>
      <c r="E51" s="61" t="s">
        <v>101</v>
      </c>
      <c r="F51" s="87"/>
      <c r="G51" s="88"/>
      <c r="H51" s="20">
        <v>21.673599999999993</v>
      </c>
      <c r="I51" s="34"/>
      <c r="J51" s="15">
        <f t="shared" si="6"/>
        <v>21.673599999999993</v>
      </c>
      <c r="K51" s="74">
        <v>30.63</v>
      </c>
      <c r="L51" s="21">
        <f t="shared" si="7"/>
        <v>663.86236799999972</v>
      </c>
    </row>
    <row r="52" spans="1:12">
      <c r="A52" s="14" t="s">
        <v>191</v>
      </c>
      <c r="B52" s="14" t="s">
        <v>158</v>
      </c>
      <c r="C52" s="14">
        <v>5</v>
      </c>
      <c r="D52" s="82" t="s">
        <v>182</v>
      </c>
      <c r="E52" s="83" t="s">
        <v>101</v>
      </c>
      <c r="F52" s="84"/>
      <c r="G52" s="85"/>
      <c r="H52" s="36"/>
      <c r="I52" s="23">
        <v>12</v>
      </c>
      <c r="J52" s="15">
        <f t="shared" si="6"/>
        <v>12</v>
      </c>
      <c r="K52" s="86">
        <v>36.9</v>
      </c>
      <c r="L52" s="21">
        <f t="shared" si="7"/>
        <v>442.79999999999995</v>
      </c>
    </row>
    <row r="53" spans="1:12">
      <c r="A53" s="14" t="s">
        <v>190</v>
      </c>
      <c r="B53" s="14" t="s">
        <v>158</v>
      </c>
      <c r="C53" s="14">
        <v>6</v>
      </c>
      <c r="D53" s="82" t="s">
        <v>181</v>
      </c>
      <c r="E53" s="83" t="s">
        <v>101</v>
      </c>
      <c r="F53" s="84"/>
      <c r="G53" s="85"/>
      <c r="H53" s="36"/>
      <c r="I53" s="23">
        <v>12</v>
      </c>
      <c r="J53" s="15">
        <f t="shared" si="6"/>
        <v>12</v>
      </c>
      <c r="K53" s="86">
        <v>43.02</v>
      </c>
      <c r="L53" s="21">
        <f t="shared" si="7"/>
        <v>516.24</v>
      </c>
    </row>
    <row r="54" spans="1:12">
      <c r="A54" s="75">
        <v>1865</v>
      </c>
      <c r="B54" s="75" t="s">
        <v>158</v>
      </c>
      <c r="C54" s="14">
        <v>7</v>
      </c>
      <c r="D54" s="50" t="s">
        <v>167</v>
      </c>
      <c r="E54" s="61" t="s">
        <v>101</v>
      </c>
      <c r="F54" s="87"/>
      <c r="G54" s="21"/>
      <c r="H54" s="21">
        <v>8</v>
      </c>
      <c r="I54" s="23"/>
      <c r="J54" s="15">
        <f t="shared" si="6"/>
        <v>8</v>
      </c>
      <c r="K54" s="74">
        <v>146.30000000000001</v>
      </c>
      <c r="L54" s="21">
        <f t="shared" si="7"/>
        <v>1170.4000000000001</v>
      </c>
    </row>
    <row r="55" spans="1:12">
      <c r="A55" s="14">
        <v>6106</v>
      </c>
      <c r="B55" s="14" t="s">
        <v>158</v>
      </c>
      <c r="C55" s="14">
        <v>8</v>
      </c>
      <c r="D55" s="82" t="s">
        <v>179</v>
      </c>
      <c r="E55" s="89" t="s">
        <v>101</v>
      </c>
      <c r="F55" s="85"/>
      <c r="G55" s="90"/>
      <c r="H55" s="36"/>
      <c r="I55" s="23">
        <v>112.42440000000001</v>
      </c>
      <c r="J55" s="15">
        <f t="shared" si="6"/>
        <v>112.42440000000001</v>
      </c>
      <c r="K55" s="86">
        <v>32.46</v>
      </c>
      <c r="L55" s="21">
        <f t="shared" si="7"/>
        <v>3649.2960240000002</v>
      </c>
    </row>
    <row r="56" spans="1:12">
      <c r="A56" s="14" t="s">
        <v>189</v>
      </c>
      <c r="B56" s="14" t="s">
        <v>158</v>
      </c>
      <c r="C56" s="14">
        <v>9</v>
      </c>
      <c r="D56" s="82" t="s">
        <v>180</v>
      </c>
      <c r="E56" s="89" t="s">
        <v>101</v>
      </c>
      <c r="F56" s="85"/>
      <c r="G56" s="90"/>
      <c r="H56" s="36"/>
      <c r="I56" s="23">
        <v>19.839600000000001</v>
      </c>
      <c r="J56" s="15">
        <f t="shared" si="6"/>
        <v>19.839600000000001</v>
      </c>
      <c r="K56" s="86">
        <v>53.64</v>
      </c>
      <c r="L56" s="21">
        <f t="shared" si="7"/>
        <v>1064.196144</v>
      </c>
    </row>
    <row r="57" spans="1:12">
      <c r="A57" s="14" t="s">
        <v>192</v>
      </c>
      <c r="B57" s="14" t="s">
        <v>158</v>
      </c>
      <c r="C57" s="14">
        <v>10</v>
      </c>
      <c r="D57" s="82" t="s">
        <v>183</v>
      </c>
      <c r="E57" s="91" t="s">
        <v>101</v>
      </c>
      <c r="F57" s="85"/>
      <c r="G57" s="85"/>
      <c r="H57" s="36"/>
      <c r="I57" s="23">
        <v>307.29599999999999</v>
      </c>
      <c r="J57" s="15">
        <f t="shared" si="6"/>
        <v>307.29599999999999</v>
      </c>
      <c r="K57" s="24">
        <v>76.77</v>
      </c>
      <c r="L57" s="21">
        <f t="shared" si="7"/>
        <v>23591.11392</v>
      </c>
    </row>
    <row r="58" spans="1:12">
      <c r="A58" s="75">
        <v>7069</v>
      </c>
      <c r="B58" s="75" t="s">
        <v>158</v>
      </c>
      <c r="C58" s="14">
        <v>11</v>
      </c>
      <c r="D58" s="50" t="s">
        <v>172</v>
      </c>
      <c r="E58" s="19" t="s">
        <v>101</v>
      </c>
      <c r="F58" s="76"/>
      <c r="G58" s="18"/>
      <c r="H58" s="21">
        <v>18</v>
      </c>
      <c r="I58" s="88"/>
      <c r="J58" s="15">
        <f t="shared" si="6"/>
        <v>18</v>
      </c>
      <c r="K58" s="21">
        <v>126.53</v>
      </c>
      <c r="L58" s="21">
        <f t="shared" si="7"/>
        <v>2277.54</v>
      </c>
    </row>
    <row r="59" spans="1:12" ht="25.5">
      <c r="A59" s="75">
        <v>9827</v>
      </c>
      <c r="B59" s="75" t="s">
        <v>158</v>
      </c>
      <c r="C59" s="14">
        <v>12</v>
      </c>
      <c r="D59" s="50" t="s">
        <v>162</v>
      </c>
      <c r="E59" s="19" t="s">
        <v>159</v>
      </c>
      <c r="F59" s="76"/>
      <c r="G59" s="21"/>
      <c r="H59" s="20">
        <v>448.06</v>
      </c>
      <c r="I59" s="92"/>
      <c r="J59" s="15">
        <f t="shared" si="6"/>
        <v>448.06</v>
      </c>
      <c r="K59" s="21">
        <v>327.97</v>
      </c>
      <c r="L59" s="21">
        <f t="shared" si="7"/>
        <v>146950.23820000002</v>
      </c>
    </row>
    <row r="60" spans="1:12">
      <c r="A60" s="14">
        <v>9817</v>
      </c>
      <c r="B60" s="14" t="s">
        <v>158</v>
      </c>
      <c r="C60" s="14">
        <v>13</v>
      </c>
      <c r="D60" s="93" t="s">
        <v>178</v>
      </c>
      <c r="E60" s="35" t="s">
        <v>159</v>
      </c>
      <c r="F60" s="85"/>
      <c r="G60" s="85"/>
      <c r="H60" s="36"/>
      <c r="I60" s="23">
        <v>5289.6</v>
      </c>
      <c r="J60" s="15">
        <f t="shared" si="6"/>
        <v>5289.6</v>
      </c>
      <c r="K60" s="24">
        <v>13.08</v>
      </c>
      <c r="L60" s="21">
        <f t="shared" si="7"/>
        <v>69187.968000000008</v>
      </c>
    </row>
    <row r="61" spans="1:12" ht="25.5">
      <c r="A61" s="75">
        <v>9818</v>
      </c>
      <c r="B61" s="75" t="s">
        <v>158</v>
      </c>
      <c r="C61" s="14">
        <v>14</v>
      </c>
      <c r="D61" s="94" t="s">
        <v>160</v>
      </c>
      <c r="E61" s="95" t="s">
        <v>159</v>
      </c>
      <c r="F61" s="85"/>
      <c r="G61" s="21"/>
      <c r="H61" s="20">
        <v>1831.731798</v>
      </c>
      <c r="I61" s="20"/>
      <c r="J61" s="15">
        <f t="shared" si="6"/>
        <v>1831.731798</v>
      </c>
      <c r="K61" s="21">
        <v>27.42</v>
      </c>
      <c r="L61" s="21">
        <f t="shared" si="7"/>
        <v>50226.085901160004</v>
      </c>
    </row>
    <row r="62" spans="1:12" ht="25.5">
      <c r="A62" s="96">
        <v>9819</v>
      </c>
      <c r="B62" s="96" t="s">
        <v>158</v>
      </c>
      <c r="C62" s="14">
        <v>15</v>
      </c>
      <c r="D62" s="97" t="s">
        <v>161</v>
      </c>
      <c r="E62" s="98" t="s">
        <v>159</v>
      </c>
      <c r="F62" s="99"/>
      <c r="G62" s="100"/>
      <c r="H62" s="101">
        <v>761.1260759999999</v>
      </c>
      <c r="I62" s="101"/>
      <c r="J62" s="37">
        <f t="shared" si="6"/>
        <v>761.1260759999999</v>
      </c>
      <c r="K62" s="100">
        <v>42.39</v>
      </c>
      <c r="L62" s="100">
        <f t="shared" si="7"/>
        <v>32264.134361639997</v>
      </c>
    </row>
    <row r="63" spans="1:12">
      <c r="A63" s="334" t="s">
        <v>197</v>
      </c>
      <c r="B63" s="335"/>
      <c r="C63" s="335"/>
      <c r="D63" s="335"/>
      <c r="E63" s="335"/>
      <c r="F63" s="335"/>
      <c r="G63" s="335"/>
      <c r="H63" s="335"/>
      <c r="I63" s="335"/>
      <c r="J63" s="335"/>
      <c r="K63" s="336"/>
      <c r="L63" s="102">
        <f>SUM(L48:L62)</f>
        <v>338630.28079620004</v>
      </c>
    </row>
    <row r="65" spans="1:12" ht="27.75" customHeight="1">
      <c r="A65" s="78"/>
      <c r="B65" s="346" t="s">
        <v>185</v>
      </c>
      <c r="C65" s="346"/>
      <c r="D65" s="346"/>
      <c r="E65" s="346"/>
      <c r="F65" s="346"/>
      <c r="G65" s="346"/>
      <c r="H65" s="346"/>
      <c r="I65" s="346"/>
      <c r="J65" s="346"/>
      <c r="K65" s="346"/>
      <c r="L65" s="41"/>
    </row>
    <row r="66" spans="1:12" ht="23.25">
      <c r="A66" s="79"/>
      <c r="B66" s="347" t="s">
        <v>261</v>
      </c>
      <c r="C66" s="347"/>
      <c r="D66" s="347"/>
      <c r="E66" s="347"/>
      <c r="F66" s="347"/>
      <c r="G66" s="347"/>
      <c r="H66" s="347"/>
      <c r="I66" s="347"/>
      <c r="J66" s="347"/>
      <c r="K66" s="347"/>
      <c r="L66" s="43"/>
    </row>
    <row r="67" spans="1:12" ht="54.75" customHeight="1">
      <c r="A67" s="80"/>
      <c r="B67" s="348" t="s">
        <v>200</v>
      </c>
      <c r="C67" s="348"/>
      <c r="D67" s="348"/>
      <c r="E67" s="348"/>
      <c r="F67" s="348"/>
      <c r="G67" s="348"/>
      <c r="H67" s="348"/>
      <c r="I67" s="348"/>
      <c r="J67" s="348"/>
      <c r="K67" s="348"/>
      <c r="L67" s="45"/>
    </row>
    <row r="68" spans="1:12" ht="26.25" customHeight="1">
      <c r="A68" s="321" t="s">
        <v>262</v>
      </c>
      <c r="B68" s="322"/>
      <c r="C68" s="322"/>
      <c r="D68" s="322"/>
      <c r="E68" s="322"/>
      <c r="F68" s="322"/>
      <c r="G68" s="322"/>
      <c r="H68" s="322"/>
      <c r="I68" s="322"/>
      <c r="J68" s="322"/>
      <c r="K68" s="322"/>
      <c r="L68" s="323"/>
    </row>
    <row r="69" spans="1:12">
      <c r="A69" s="324" t="s">
        <v>157</v>
      </c>
      <c r="B69" s="324" t="s">
        <v>2</v>
      </c>
      <c r="C69" s="324" t="s">
        <v>12</v>
      </c>
      <c r="D69" s="324" t="s">
        <v>4</v>
      </c>
      <c r="E69" s="326" t="s">
        <v>5</v>
      </c>
      <c r="F69" s="328" t="s">
        <v>186</v>
      </c>
      <c r="G69" s="329"/>
      <c r="H69" s="329"/>
      <c r="I69" s="329"/>
      <c r="J69" s="330" t="s">
        <v>187</v>
      </c>
      <c r="K69" s="328" t="s">
        <v>188</v>
      </c>
      <c r="L69" s="332"/>
    </row>
    <row r="70" spans="1:12">
      <c r="A70" s="325"/>
      <c r="B70" s="325"/>
      <c r="C70" s="325"/>
      <c r="D70" s="325"/>
      <c r="E70" s="327"/>
      <c r="F70" s="330" t="s">
        <v>268</v>
      </c>
      <c r="G70" s="330" t="s">
        <v>269</v>
      </c>
      <c r="H70" s="330" t="s">
        <v>177</v>
      </c>
      <c r="I70" s="330" t="s">
        <v>267</v>
      </c>
      <c r="J70" s="331"/>
      <c r="K70" s="337" t="s">
        <v>13</v>
      </c>
      <c r="L70" s="337" t="s">
        <v>0</v>
      </c>
    </row>
    <row r="71" spans="1:12">
      <c r="A71" s="325"/>
      <c r="B71" s="325"/>
      <c r="C71" s="325"/>
      <c r="D71" s="325"/>
      <c r="E71" s="327"/>
      <c r="F71" s="331"/>
      <c r="G71" s="331"/>
      <c r="H71" s="331"/>
      <c r="I71" s="331"/>
      <c r="J71" s="331"/>
      <c r="K71" s="338"/>
      <c r="L71" s="338"/>
    </row>
    <row r="72" spans="1:12">
      <c r="A72" s="325"/>
      <c r="B72" s="325"/>
      <c r="C72" s="325"/>
      <c r="D72" s="325"/>
      <c r="E72" s="327"/>
      <c r="F72" s="331"/>
      <c r="G72" s="331"/>
      <c r="H72" s="331"/>
      <c r="I72" s="331"/>
      <c r="J72" s="331"/>
      <c r="K72" s="338"/>
      <c r="L72" s="338"/>
    </row>
    <row r="73" spans="1:12" ht="59.25" customHeight="1">
      <c r="A73" s="325"/>
      <c r="B73" s="325"/>
      <c r="C73" s="325"/>
      <c r="D73" s="325"/>
      <c r="E73" s="327"/>
      <c r="F73" s="333"/>
      <c r="G73" s="333"/>
      <c r="H73" s="331"/>
      <c r="I73" s="331"/>
      <c r="J73" s="331"/>
      <c r="K73" s="338"/>
      <c r="L73" s="338"/>
    </row>
    <row r="74" spans="1:12">
      <c r="A74" s="54" t="s">
        <v>131</v>
      </c>
      <c r="B74" s="54" t="s">
        <v>17</v>
      </c>
      <c r="C74" s="14">
        <v>1</v>
      </c>
      <c r="D74" s="48" t="s">
        <v>132</v>
      </c>
      <c r="E74" s="4" t="s">
        <v>21</v>
      </c>
      <c r="F74" s="104"/>
      <c r="G74" s="16">
        <v>17</v>
      </c>
      <c r="H74" s="105"/>
      <c r="I74" s="92"/>
      <c r="J74" s="15">
        <f>SUM(F74:I74)</f>
        <v>17</v>
      </c>
      <c r="K74" s="10">
        <v>4.5</v>
      </c>
      <c r="L74" s="21">
        <f>TRUNC((K74*J74),2)</f>
        <v>76.5</v>
      </c>
    </row>
    <row r="75" spans="1:12">
      <c r="A75" s="53" t="s">
        <v>58</v>
      </c>
      <c r="B75" s="54" t="s">
        <v>17</v>
      </c>
      <c r="C75" s="14">
        <v>2</v>
      </c>
      <c r="D75" s="48" t="s">
        <v>60</v>
      </c>
      <c r="E75" s="4" t="s">
        <v>21</v>
      </c>
      <c r="F75" s="10">
        <v>17</v>
      </c>
      <c r="G75" s="21"/>
      <c r="H75" s="31"/>
      <c r="I75" s="21"/>
      <c r="J75" s="15">
        <f t="shared" ref="J75:J106" si="8">SUM(F75:I75)</f>
        <v>17</v>
      </c>
      <c r="K75" s="10">
        <v>29.2</v>
      </c>
      <c r="L75" s="21">
        <f t="shared" ref="L75:L106" si="9">TRUNC((K75*J75),2)</f>
        <v>496.4</v>
      </c>
    </row>
    <row r="76" spans="1:12">
      <c r="A76" s="75" t="s">
        <v>17</v>
      </c>
      <c r="B76" s="75" t="s">
        <v>196</v>
      </c>
      <c r="C76" s="14">
        <v>3</v>
      </c>
      <c r="D76" s="51" t="s">
        <v>171</v>
      </c>
      <c r="E76" s="61" t="s">
        <v>101</v>
      </c>
      <c r="F76" s="87"/>
      <c r="G76" s="21"/>
      <c r="H76" s="21">
        <v>3</v>
      </c>
      <c r="I76" s="92"/>
      <c r="J76" s="15">
        <f t="shared" si="8"/>
        <v>3</v>
      </c>
      <c r="K76" s="74">
        <v>2097</v>
      </c>
      <c r="L76" s="21">
        <f t="shared" si="9"/>
        <v>6291</v>
      </c>
    </row>
    <row r="77" spans="1:12">
      <c r="A77" s="75" t="s">
        <v>17</v>
      </c>
      <c r="B77" s="75" t="s">
        <v>195</v>
      </c>
      <c r="C77" s="14">
        <v>4</v>
      </c>
      <c r="D77" s="51" t="s">
        <v>168</v>
      </c>
      <c r="E77" s="61" t="s">
        <v>101</v>
      </c>
      <c r="F77" s="87"/>
      <c r="G77" s="21"/>
      <c r="H77" s="21">
        <v>2</v>
      </c>
      <c r="I77" s="20"/>
      <c r="J77" s="15">
        <f t="shared" si="8"/>
        <v>2</v>
      </c>
      <c r="K77" s="74">
        <v>358.5</v>
      </c>
      <c r="L77" s="21">
        <f t="shared" si="9"/>
        <v>717</v>
      </c>
    </row>
    <row r="78" spans="1:12">
      <c r="A78" s="75" t="s">
        <v>17</v>
      </c>
      <c r="B78" s="75" t="s">
        <v>196</v>
      </c>
      <c r="C78" s="14">
        <v>5</v>
      </c>
      <c r="D78" s="51" t="s">
        <v>169</v>
      </c>
      <c r="E78" s="61" t="s">
        <v>101</v>
      </c>
      <c r="F78" s="87"/>
      <c r="G78" s="21"/>
      <c r="H78" s="21">
        <v>1</v>
      </c>
      <c r="I78" s="18"/>
      <c r="J78" s="15">
        <f t="shared" si="8"/>
        <v>1</v>
      </c>
      <c r="K78" s="74">
        <v>850</v>
      </c>
      <c r="L78" s="21">
        <f t="shared" si="9"/>
        <v>850</v>
      </c>
    </row>
    <row r="79" spans="1:12">
      <c r="A79" s="75" t="s">
        <v>17</v>
      </c>
      <c r="B79" s="75" t="s">
        <v>196</v>
      </c>
      <c r="C79" s="14">
        <v>6</v>
      </c>
      <c r="D79" s="51" t="s">
        <v>170</v>
      </c>
      <c r="E79" s="61" t="s">
        <v>101</v>
      </c>
      <c r="F79" s="87"/>
      <c r="G79" s="21"/>
      <c r="H79" s="21">
        <v>5</v>
      </c>
      <c r="I79" s="92"/>
      <c r="J79" s="15">
        <f t="shared" si="8"/>
        <v>5</v>
      </c>
      <c r="K79" s="74">
        <v>3383</v>
      </c>
      <c r="L79" s="21">
        <f t="shared" si="9"/>
        <v>16915</v>
      </c>
    </row>
    <row r="80" spans="1:12">
      <c r="A80" s="54" t="s">
        <v>117</v>
      </c>
      <c r="B80" s="54" t="s">
        <v>17</v>
      </c>
      <c r="C80" s="14">
        <v>7</v>
      </c>
      <c r="D80" s="48" t="s">
        <v>118</v>
      </c>
      <c r="E80" s="4" t="s">
        <v>21</v>
      </c>
      <c r="F80" s="104"/>
      <c r="G80" s="16">
        <v>3</v>
      </c>
      <c r="H80" s="105"/>
      <c r="I80" s="18"/>
      <c r="J80" s="15">
        <f t="shared" si="8"/>
        <v>3</v>
      </c>
      <c r="K80" s="10">
        <v>297.69</v>
      </c>
      <c r="L80" s="21">
        <f t="shared" si="9"/>
        <v>893.07</v>
      </c>
    </row>
    <row r="81" spans="1:12">
      <c r="A81" s="53" t="s">
        <v>37</v>
      </c>
      <c r="B81" s="54" t="s">
        <v>17</v>
      </c>
      <c r="C81" s="14">
        <v>8</v>
      </c>
      <c r="D81" s="48" t="s">
        <v>39</v>
      </c>
      <c r="E81" s="4" t="s">
        <v>21</v>
      </c>
      <c r="F81" s="10">
        <v>3</v>
      </c>
      <c r="G81" s="15"/>
      <c r="H81" s="18"/>
      <c r="I81" s="18"/>
      <c r="J81" s="15">
        <f t="shared" si="8"/>
        <v>3</v>
      </c>
      <c r="K81" s="10">
        <v>4849.6899999999996</v>
      </c>
      <c r="L81" s="21">
        <f t="shared" si="9"/>
        <v>14549.07</v>
      </c>
    </row>
    <row r="82" spans="1:12">
      <c r="A82" s="53" t="s">
        <v>40</v>
      </c>
      <c r="B82" s="54" t="s">
        <v>17</v>
      </c>
      <c r="C82" s="14">
        <v>9</v>
      </c>
      <c r="D82" s="48" t="s">
        <v>42</v>
      </c>
      <c r="E82" s="32" t="s">
        <v>21</v>
      </c>
      <c r="F82" s="15">
        <v>2</v>
      </c>
      <c r="G82" s="106"/>
      <c r="H82" s="18"/>
      <c r="I82" s="18"/>
      <c r="J82" s="15">
        <f t="shared" si="8"/>
        <v>2</v>
      </c>
      <c r="K82" s="10">
        <v>1715.87</v>
      </c>
      <c r="L82" s="21">
        <f t="shared" si="9"/>
        <v>3431.74</v>
      </c>
    </row>
    <row r="83" spans="1:12">
      <c r="A83" s="54" t="s">
        <v>119</v>
      </c>
      <c r="B83" s="54" t="s">
        <v>17</v>
      </c>
      <c r="C83" s="14">
        <v>10</v>
      </c>
      <c r="D83" s="48" t="s">
        <v>120</v>
      </c>
      <c r="E83" s="32" t="s">
        <v>21</v>
      </c>
      <c r="F83" s="107"/>
      <c r="G83" s="33">
        <v>2</v>
      </c>
      <c r="H83" s="105"/>
      <c r="I83" s="18"/>
      <c r="J83" s="15">
        <f t="shared" si="8"/>
        <v>2</v>
      </c>
      <c r="K83" s="10">
        <v>237.19</v>
      </c>
      <c r="L83" s="21">
        <f t="shared" si="9"/>
        <v>474.38</v>
      </c>
    </row>
    <row r="84" spans="1:12">
      <c r="A84" s="54" t="s">
        <v>133</v>
      </c>
      <c r="B84" s="54" t="s">
        <v>17</v>
      </c>
      <c r="C84" s="14">
        <v>11</v>
      </c>
      <c r="D84" s="48" t="s">
        <v>134</v>
      </c>
      <c r="E84" s="32" t="s">
        <v>21</v>
      </c>
      <c r="F84" s="107"/>
      <c r="G84" s="33">
        <v>136</v>
      </c>
      <c r="H84" s="105"/>
      <c r="I84" s="108"/>
      <c r="J84" s="15">
        <f t="shared" si="8"/>
        <v>136</v>
      </c>
      <c r="K84" s="10">
        <v>6.07</v>
      </c>
      <c r="L84" s="21">
        <f t="shared" si="9"/>
        <v>825.52</v>
      </c>
    </row>
    <row r="85" spans="1:12">
      <c r="A85" s="53" t="s">
        <v>61</v>
      </c>
      <c r="B85" s="54" t="s">
        <v>17</v>
      </c>
      <c r="C85" s="14">
        <v>12</v>
      </c>
      <c r="D85" s="48" t="s">
        <v>63</v>
      </c>
      <c r="E85" s="32" t="s">
        <v>21</v>
      </c>
      <c r="F85" s="15">
        <v>12</v>
      </c>
      <c r="G85" s="67"/>
      <c r="H85" s="31"/>
      <c r="I85" s="21"/>
      <c r="J85" s="15">
        <f t="shared" si="8"/>
        <v>12</v>
      </c>
      <c r="K85" s="10">
        <v>7.2</v>
      </c>
      <c r="L85" s="21">
        <f t="shared" si="9"/>
        <v>86.4</v>
      </c>
    </row>
    <row r="86" spans="1:12">
      <c r="A86" s="53" t="s">
        <v>64</v>
      </c>
      <c r="B86" s="54" t="s">
        <v>17</v>
      </c>
      <c r="C86" s="14">
        <v>13</v>
      </c>
      <c r="D86" s="48" t="s">
        <v>66</v>
      </c>
      <c r="E86" s="32" t="s">
        <v>21</v>
      </c>
      <c r="F86" s="15">
        <v>340</v>
      </c>
      <c r="G86" s="106"/>
      <c r="H86" s="18"/>
      <c r="I86" s="18"/>
      <c r="J86" s="15">
        <f t="shared" si="8"/>
        <v>340</v>
      </c>
      <c r="K86" s="10">
        <v>15.83</v>
      </c>
      <c r="L86" s="21">
        <f t="shared" si="9"/>
        <v>5382.2</v>
      </c>
    </row>
    <row r="87" spans="1:12">
      <c r="A87" s="53" t="s">
        <v>46</v>
      </c>
      <c r="B87" s="54" t="s">
        <v>17</v>
      </c>
      <c r="C87" s="14">
        <v>14</v>
      </c>
      <c r="D87" s="48" t="s">
        <v>48</v>
      </c>
      <c r="E87" s="32" t="s">
        <v>21</v>
      </c>
      <c r="F87" s="15">
        <v>1</v>
      </c>
      <c r="G87" s="106"/>
      <c r="H87" s="18"/>
      <c r="I87" s="18"/>
      <c r="J87" s="15">
        <f t="shared" si="8"/>
        <v>1</v>
      </c>
      <c r="K87" s="10">
        <v>3034.65</v>
      </c>
      <c r="L87" s="21">
        <f t="shared" si="9"/>
        <v>3034.65</v>
      </c>
    </row>
    <row r="88" spans="1:12">
      <c r="A88" s="54" t="s">
        <v>123</v>
      </c>
      <c r="B88" s="54" t="s">
        <v>17</v>
      </c>
      <c r="C88" s="14">
        <v>15</v>
      </c>
      <c r="D88" s="48" t="s">
        <v>124</v>
      </c>
      <c r="E88" s="32" t="s">
        <v>21</v>
      </c>
      <c r="F88" s="107"/>
      <c r="G88" s="33">
        <v>2</v>
      </c>
      <c r="H88" s="105"/>
      <c r="I88" s="18"/>
      <c r="J88" s="15">
        <f t="shared" si="8"/>
        <v>2</v>
      </c>
      <c r="K88" s="10">
        <v>263.3</v>
      </c>
      <c r="L88" s="21">
        <f t="shared" si="9"/>
        <v>526.6</v>
      </c>
    </row>
    <row r="89" spans="1:12">
      <c r="A89" s="53" t="s">
        <v>49</v>
      </c>
      <c r="B89" s="54" t="s">
        <v>17</v>
      </c>
      <c r="C89" s="14">
        <v>16</v>
      </c>
      <c r="D89" s="48" t="s">
        <v>51</v>
      </c>
      <c r="E89" s="32" t="s">
        <v>21</v>
      </c>
      <c r="F89" s="15">
        <v>2</v>
      </c>
      <c r="G89" s="109"/>
      <c r="H89" s="18"/>
      <c r="I89" s="18"/>
      <c r="J89" s="15">
        <f t="shared" si="8"/>
        <v>2</v>
      </c>
      <c r="K89" s="10">
        <v>1549.5</v>
      </c>
      <c r="L89" s="21">
        <f t="shared" si="9"/>
        <v>3099</v>
      </c>
    </row>
    <row r="90" spans="1:12">
      <c r="A90" s="54" t="s">
        <v>125</v>
      </c>
      <c r="B90" s="54" t="s">
        <v>17</v>
      </c>
      <c r="C90" s="14">
        <v>17</v>
      </c>
      <c r="D90" s="48" t="s">
        <v>126</v>
      </c>
      <c r="E90" s="32" t="s">
        <v>21</v>
      </c>
      <c r="F90" s="107"/>
      <c r="G90" s="33">
        <v>1</v>
      </c>
      <c r="H90" s="105"/>
      <c r="I90" s="18"/>
      <c r="J90" s="15">
        <f t="shared" si="8"/>
        <v>1</v>
      </c>
      <c r="K90" s="10">
        <v>457.36</v>
      </c>
      <c r="L90" s="21">
        <f t="shared" si="9"/>
        <v>457.36</v>
      </c>
    </row>
    <row r="91" spans="1:12">
      <c r="A91" s="54" t="s">
        <v>121</v>
      </c>
      <c r="B91" s="54" t="s">
        <v>17</v>
      </c>
      <c r="C91" s="14">
        <v>18</v>
      </c>
      <c r="D91" s="48" t="s">
        <v>122</v>
      </c>
      <c r="E91" s="14" t="s">
        <v>21</v>
      </c>
      <c r="F91" s="107"/>
      <c r="G91" s="16">
        <v>1</v>
      </c>
      <c r="H91" s="105"/>
      <c r="I91" s="18"/>
      <c r="J91" s="15">
        <f t="shared" si="8"/>
        <v>1</v>
      </c>
      <c r="K91" s="15">
        <v>488.68</v>
      </c>
      <c r="L91" s="21">
        <f t="shared" si="9"/>
        <v>488.68</v>
      </c>
    </row>
    <row r="92" spans="1:12">
      <c r="A92" s="53" t="s">
        <v>43</v>
      </c>
      <c r="B92" s="54" t="s">
        <v>17</v>
      </c>
      <c r="C92" s="14">
        <v>19</v>
      </c>
      <c r="D92" s="48" t="s">
        <v>45</v>
      </c>
      <c r="E92" s="14" t="s">
        <v>21</v>
      </c>
      <c r="F92" s="15">
        <v>1</v>
      </c>
      <c r="G92" s="92"/>
      <c r="H92" s="110"/>
      <c r="I92" s="92"/>
      <c r="J92" s="15">
        <f t="shared" si="8"/>
        <v>1</v>
      </c>
      <c r="K92" s="15">
        <v>5534.37</v>
      </c>
      <c r="L92" s="21">
        <f t="shared" si="9"/>
        <v>5534.37</v>
      </c>
    </row>
    <row r="93" spans="1:12">
      <c r="A93" s="54" t="s">
        <v>115</v>
      </c>
      <c r="B93" s="54" t="s">
        <v>17</v>
      </c>
      <c r="C93" s="14">
        <v>20</v>
      </c>
      <c r="D93" s="48" t="s">
        <v>116</v>
      </c>
      <c r="E93" s="14" t="s">
        <v>21</v>
      </c>
      <c r="F93" s="107"/>
      <c r="G93" s="16">
        <v>1</v>
      </c>
      <c r="H93" s="105"/>
      <c r="I93" s="92"/>
      <c r="J93" s="15">
        <f t="shared" si="8"/>
        <v>1</v>
      </c>
      <c r="K93" s="15">
        <v>472.52</v>
      </c>
      <c r="L93" s="21">
        <f t="shared" si="9"/>
        <v>472.52</v>
      </c>
    </row>
    <row r="94" spans="1:12">
      <c r="A94" s="53" t="s">
        <v>34</v>
      </c>
      <c r="B94" s="54" t="s">
        <v>17</v>
      </c>
      <c r="C94" s="14">
        <v>21</v>
      </c>
      <c r="D94" s="48" t="s">
        <v>36</v>
      </c>
      <c r="E94" s="14" t="s">
        <v>21</v>
      </c>
      <c r="F94" s="15">
        <v>1</v>
      </c>
      <c r="G94" s="18"/>
      <c r="H94" s="18"/>
      <c r="I94" s="18"/>
      <c r="J94" s="15">
        <f t="shared" si="8"/>
        <v>1</v>
      </c>
      <c r="K94" s="15">
        <v>2360</v>
      </c>
      <c r="L94" s="21">
        <f t="shared" si="9"/>
        <v>2360</v>
      </c>
    </row>
    <row r="95" spans="1:12">
      <c r="A95" s="54" t="s">
        <v>109</v>
      </c>
      <c r="B95" s="54" t="s">
        <v>17</v>
      </c>
      <c r="C95" s="14">
        <v>22</v>
      </c>
      <c r="D95" s="48" t="s">
        <v>110</v>
      </c>
      <c r="E95" s="14" t="s">
        <v>21</v>
      </c>
      <c r="F95" s="107"/>
      <c r="G95" s="16">
        <v>4</v>
      </c>
      <c r="H95" s="105"/>
      <c r="I95" s="18"/>
      <c r="J95" s="15">
        <f t="shared" si="8"/>
        <v>4</v>
      </c>
      <c r="K95" s="15">
        <v>556.89</v>
      </c>
      <c r="L95" s="21">
        <f t="shared" si="9"/>
        <v>2227.56</v>
      </c>
    </row>
    <row r="96" spans="1:12">
      <c r="A96" s="54" t="s">
        <v>111</v>
      </c>
      <c r="B96" s="54" t="s">
        <v>17</v>
      </c>
      <c r="C96" s="14">
        <v>23</v>
      </c>
      <c r="D96" s="48" t="s">
        <v>112</v>
      </c>
      <c r="E96" s="14" t="s">
        <v>21</v>
      </c>
      <c r="F96" s="107"/>
      <c r="G96" s="16">
        <v>3</v>
      </c>
      <c r="H96" s="105"/>
      <c r="I96" s="18"/>
      <c r="J96" s="15">
        <f t="shared" si="8"/>
        <v>3</v>
      </c>
      <c r="K96" s="15">
        <v>520</v>
      </c>
      <c r="L96" s="21">
        <f t="shared" si="9"/>
        <v>1560</v>
      </c>
    </row>
    <row r="97" spans="1:12">
      <c r="A97" s="54" t="s">
        <v>113</v>
      </c>
      <c r="B97" s="54" t="s">
        <v>17</v>
      </c>
      <c r="C97" s="14">
        <v>24</v>
      </c>
      <c r="D97" s="48" t="s">
        <v>114</v>
      </c>
      <c r="E97" s="14" t="s">
        <v>21</v>
      </c>
      <c r="F97" s="107"/>
      <c r="G97" s="16">
        <v>2</v>
      </c>
      <c r="H97" s="105"/>
      <c r="I97" s="18"/>
      <c r="J97" s="15">
        <f t="shared" si="8"/>
        <v>2</v>
      </c>
      <c r="K97" s="15">
        <v>1133.72</v>
      </c>
      <c r="L97" s="21">
        <f t="shared" si="9"/>
        <v>2267.44</v>
      </c>
    </row>
    <row r="98" spans="1:12">
      <c r="A98" s="53" t="s">
        <v>16</v>
      </c>
      <c r="B98" s="54" t="s">
        <v>17</v>
      </c>
      <c r="C98" s="14">
        <v>25</v>
      </c>
      <c r="D98" s="48" t="s">
        <v>20</v>
      </c>
      <c r="E98" s="14" t="s">
        <v>21</v>
      </c>
      <c r="F98" s="15">
        <v>4</v>
      </c>
      <c r="G98" s="111"/>
      <c r="H98" s="112"/>
      <c r="I98" s="23"/>
      <c r="J98" s="15">
        <f t="shared" si="8"/>
        <v>4</v>
      </c>
      <c r="K98" s="15">
        <v>2334.8200000000002</v>
      </c>
      <c r="L98" s="21">
        <f t="shared" si="9"/>
        <v>9339.2800000000007</v>
      </c>
    </row>
    <row r="99" spans="1:12">
      <c r="A99" s="53" t="s">
        <v>22</v>
      </c>
      <c r="B99" s="54" t="s">
        <v>17</v>
      </c>
      <c r="C99" s="14">
        <v>26</v>
      </c>
      <c r="D99" s="48" t="s">
        <v>24</v>
      </c>
      <c r="E99" s="14" t="s">
        <v>21</v>
      </c>
      <c r="F99" s="15">
        <v>1</v>
      </c>
      <c r="G99" s="20"/>
      <c r="H99" s="29"/>
      <c r="I99" s="20"/>
      <c r="J99" s="15">
        <f t="shared" si="8"/>
        <v>1</v>
      </c>
      <c r="K99" s="15">
        <v>2334.8200000000002</v>
      </c>
      <c r="L99" s="21">
        <f t="shared" si="9"/>
        <v>2334.8200000000002</v>
      </c>
    </row>
    <row r="100" spans="1:12">
      <c r="A100" s="53" t="s">
        <v>25</v>
      </c>
      <c r="B100" s="54" t="s">
        <v>17</v>
      </c>
      <c r="C100" s="14">
        <v>27</v>
      </c>
      <c r="D100" s="48" t="s">
        <v>27</v>
      </c>
      <c r="E100" s="14" t="s">
        <v>21</v>
      </c>
      <c r="F100" s="15">
        <v>1</v>
      </c>
      <c r="G100" s="20"/>
      <c r="H100" s="29"/>
      <c r="I100" s="20"/>
      <c r="J100" s="15">
        <f t="shared" si="8"/>
        <v>1</v>
      </c>
      <c r="K100" s="15">
        <v>2334.8200000000002</v>
      </c>
      <c r="L100" s="21">
        <f t="shared" si="9"/>
        <v>2334.8200000000002</v>
      </c>
    </row>
    <row r="101" spans="1:12">
      <c r="A101" s="53" t="s">
        <v>28</v>
      </c>
      <c r="B101" s="54" t="s">
        <v>17</v>
      </c>
      <c r="C101" s="14">
        <v>28</v>
      </c>
      <c r="D101" s="48" t="s">
        <v>30</v>
      </c>
      <c r="E101" s="14" t="s">
        <v>21</v>
      </c>
      <c r="F101" s="15">
        <v>1</v>
      </c>
      <c r="G101" s="20"/>
      <c r="H101" s="29"/>
      <c r="I101" s="20"/>
      <c r="J101" s="15">
        <f t="shared" si="8"/>
        <v>1</v>
      </c>
      <c r="K101" s="15">
        <v>2334.8200000000002</v>
      </c>
      <c r="L101" s="21">
        <f t="shared" si="9"/>
        <v>2334.8200000000002</v>
      </c>
    </row>
    <row r="102" spans="1:12">
      <c r="A102" s="53" t="s">
        <v>31</v>
      </c>
      <c r="B102" s="54" t="s">
        <v>17</v>
      </c>
      <c r="C102" s="14">
        <v>29</v>
      </c>
      <c r="D102" s="48" t="s">
        <v>33</v>
      </c>
      <c r="E102" s="14" t="s">
        <v>21</v>
      </c>
      <c r="F102" s="15">
        <v>2</v>
      </c>
      <c r="G102" s="17"/>
      <c r="H102" s="18"/>
      <c r="I102" s="18"/>
      <c r="J102" s="15">
        <f t="shared" si="8"/>
        <v>2</v>
      </c>
      <c r="K102" s="15">
        <v>4886</v>
      </c>
      <c r="L102" s="21">
        <f t="shared" si="9"/>
        <v>9772</v>
      </c>
    </row>
    <row r="103" spans="1:12" ht="25.5">
      <c r="A103" s="54" t="s">
        <v>129</v>
      </c>
      <c r="B103" s="54" t="s">
        <v>17</v>
      </c>
      <c r="C103" s="14">
        <v>30</v>
      </c>
      <c r="D103" s="113" t="s">
        <v>130</v>
      </c>
      <c r="E103" s="114" t="s">
        <v>21</v>
      </c>
      <c r="F103" s="107"/>
      <c r="G103" s="16">
        <v>2</v>
      </c>
      <c r="H103" s="105"/>
      <c r="I103" s="92"/>
      <c r="J103" s="15">
        <f t="shared" si="8"/>
        <v>2</v>
      </c>
      <c r="K103" s="15">
        <v>951.85</v>
      </c>
      <c r="L103" s="21">
        <f t="shared" si="9"/>
        <v>1903.7</v>
      </c>
    </row>
    <row r="104" spans="1:12" ht="25.5">
      <c r="A104" s="53" t="s">
        <v>55</v>
      </c>
      <c r="B104" s="54" t="s">
        <v>17</v>
      </c>
      <c r="C104" s="14">
        <v>31</v>
      </c>
      <c r="D104" s="113" t="s">
        <v>57</v>
      </c>
      <c r="E104" s="114" t="s">
        <v>21</v>
      </c>
      <c r="F104" s="15">
        <v>2</v>
      </c>
      <c r="G104" s="21"/>
      <c r="H104" s="31"/>
      <c r="I104" s="21"/>
      <c r="J104" s="15">
        <f t="shared" si="8"/>
        <v>2</v>
      </c>
      <c r="K104" s="15">
        <v>21922</v>
      </c>
      <c r="L104" s="21">
        <f t="shared" si="9"/>
        <v>43844</v>
      </c>
    </row>
    <row r="105" spans="1:12" ht="38.25">
      <c r="A105" s="54" t="s">
        <v>127</v>
      </c>
      <c r="B105" s="54" t="s">
        <v>17</v>
      </c>
      <c r="C105" s="14">
        <v>32</v>
      </c>
      <c r="D105" s="115" t="s">
        <v>128</v>
      </c>
      <c r="E105" s="114" t="s">
        <v>21</v>
      </c>
      <c r="F105" s="107"/>
      <c r="G105" s="16">
        <v>2</v>
      </c>
      <c r="H105" s="105"/>
      <c r="I105" s="18"/>
      <c r="J105" s="15">
        <f t="shared" si="8"/>
        <v>2</v>
      </c>
      <c r="K105" s="15">
        <v>1352</v>
      </c>
      <c r="L105" s="21">
        <f t="shared" si="9"/>
        <v>2704</v>
      </c>
    </row>
    <row r="106" spans="1:12" ht="38.25">
      <c r="A106" s="118" t="s">
        <v>52</v>
      </c>
      <c r="B106" s="119" t="s">
        <v>17</v>
      </c>
      <c r="C106" s="14">
        <v>33</v>
      </c>
      <c r="D106" s="120" t="s">
        <v>54</v>
      </c>
      <c r="E106" s="116" t="s">
        <v>21</v>
      </c>
      <c r="F106" s="37">
        <v>2</v>
      </c>
      <c r="G106" s="100"/>
      <c r="H106" s="117"/>
      <c r="I106" s="100"/>
      <c r="J106" s="37">
        <f t="shared" si="8"/>
        <v>2</v>
      </c>
      <c r="K106" s="37">
        <v>19152</v>
      </c>
      <c r="L106" s="21">
        <f t="shared" si="9"/>
        <v>38304</v>
      </c>
    </row>
    <row r="107" spans="1:12">
      <c r="A107" s="340" t="s">
        <v>198</v>
      </c>
      <c r="B107" s="341"/>
      <c r="C107" s="341"/>
      <c r="D107" s="341"/>
      <c r="E107" s="341"/>
      <c r="F107" s="341"/>
      <c r="G107" s="341"/>
      <c r="H107" s="341"/>
      <c r="I107" s="341"/>
      <c r="J107" s="341"/>
      <c r="K107" s="342"/>
      <c r="L107" s="121">
        <f>SUM(L74:L106)</f>
        <v>185887.90000000002</v>
      </c>
    </row>
    <row r="110" spans="1:12">
      <c r="L110" s="103"/>
    </row>
    <row r="111" spans="1:12">
      <c r="L111" s="103"/>
    </row>
    <row r="114" spans="1:13">
      <c r="L114" s="81"/>
    </row>
    <row r="115" spans="1:13" ht="26.25">
      <c r="A115" s="123"/>
      <c r="B115" s="346" t="s">
        <v>185</v>
      </c>
      <c r="C115" s="346"/>
      <c r="D115" s="346"/>
      <c r="E115" s="346"/>
      <c r="F115" s="346"/>
      <c r="G115" s="346"/>
      <c r="H115" s="346"/>
      <c r="I115" s="346"/>
      <c r="J115" s="346"/>
      <c r="K115" s="346"/>
      <c r="L115" s="124"/>
      <c r="M115" s="125"/>
    </row>
    <row r="116" spans="1:13" ht="36" customHeight="1">
      <c r="A116" s="79"/>
      <c r="B116" s="347" t="s">
        <v>199</v>
      </c>
      <c r="C116" s="347"/>
      <c r="D116" s="347"/>
      <c r="E116" s="347"/>
      <c r="F116" s="347"/>
      <c r="G116" s="347"/>
      <c r="H116" s="347"/>
      <c r="I116" s="347"/>
      <c r="J116" s="347"/>
      <c r="K116" s="347"/>
      <c r="L116" s="42"/>
      <c r="M116" s="43"/>
    </row>
    <row r="117" spans="1:13" ht="39" customHeight="1">
      <c r="A117" s="80"/>
      <c r="B117" s="348" t="s">
        <v>200</v>
      </c>
      <c r="C117" s="347"/>
      <c r="D117" s="347"/>
      <c r="E117" s="347"/>
      <c r="F117" s="347"/>
      <c r="G117" s="347"/>
      <c r="H117" s="347"/>
      <c r="I117" s="347"/>
      <c r="J117" s="347"/>
      <c r="K117" s="347"/>
      <c r="L117" s="44"/>
      <c r="M117" s="45"/>
    </row>
    <row r="118" spans="1:13" ht="22.5" customHeight="1">
      <c r="A118" s="349" t="s">
        <v>201</v>
      </c>
      <c r="B118" s="349"/>
      <c r="C118" s="349"/>
      <c r="D118" s="349"/>
      <c r="E118" s="349"/>
      <c r="F118" s="349"/>
      <c r="G118" s="349"/>
      <c r="H118" s="349"/>
      <c r="I118" s="349"/>
      <c r="J118" s="349"/>
      <c r="K118" s="349"/>
      <c r="L118" s="349"/>
      <c r="M118" s="349"/>
    </row>
    <row r="119" spans="1:13">
      <c r="A119" s="350" t="s">
        <v>157</v>
      </c>
      <c r="B119" s="350" t="s">
        <v>2</v>
      </c>
      <c r="C119" s="351" t="s">
        <v>12</v>
      </c>
      <c r="D119" s="351" t="s">
        <v>4</v>
      </c>
      <c r="E119" s="352" t="s">
        <v>5</v>
      </c>
      <c r="F119" s="353" t="s">
        <v>186</v>
      </c>
      <c r="G119" s="354"/>
      <c r="H119" s="354"/>
      <c r="I119" s="354"/>
      <c r="J119" s="355"/>
      <c r="K119" s="343" t="s">
        <v>187</v>
      </c>
      <c r="L119" s="353" t="s">
        <v>188</v>
      </c>
      <c r="M119" s="355"/>
    </row>
    <row r="120" spans="1:13">
      <c r="A120" s="350"/>
      <c r="B120" s="350"/>
      <c r="C120" s="325"/>
      <c r="D120" s="325"/>
      <c r="E120" s="327"/>
      <c r="F120" s="343" t="s">
        <v>202</v>
      </c>
      <c r="G120" s="343" t="s">
        <v>203</v>
      </c>
      <c r="H120" s="343" t="s">
        <v>204</v>
      </c>
      <c r="I120" s="343" t="s">
        <v>205</v>
      </c>
      <c r="J120" s="343" t="s">
        <v>206</v>
      </c>
      <c r="K120" s="331"/>
      <c r="L120" s="344" t="s">
        <v>13</v>
      </c>
      <c r="M120" s="344" t="s">
        <v>0</v>
      </c>
    </row>
    <row r="121" spans="1:13">
      <c r="A121" s="350"/>
      <c r="B121" s="350"/>
      <c r="C121" s="325"/>
      <c r="D121" s="325"/>
      <c r="E121" s="327"/>
      <c r="F121" s="331"/>
      <c r="G121" s="331"/>
      <c r="H121" s="331"/>
      <c r="I121" s="331"/>
      <c r="J121" s="331"/>
      <c r="K121" s="331"/>
      <c r="L121" s="338"/>
      <c r="M121" s="338"/>
    </row>
    <row r="122" spans="1:13">
      <c r="A122" s="350"/>
      <c r="B122" s="350"/>
      <c r="C122" s="325"/>
      <c r="D122" s="325"/>
      <c r="E122" s="327"/>
      <c r="F122" s="331"/>
      <c r="G122" s="331"/>
      <c r="H122" s="331"/>
      <c r="I122" s="331"/>
      <c r="J122" s="331"/>
      <c r="K122" s="331"/>
      <c r="L122" s="338"/>
      <c r="M122" s="338"/>
    </row>
    <row r="123" spans="1:13" ht="62.25" customHeight="1">
      <c r="A123" s="350"/>
      <c r="B123" s="350"/>
      <c r="C123" s="325"/>
      <c r="D123" s="325"/>
      <c r="E123" s="327"/>
      <c r="F123" s="331"/>
      <c r="G123" s="331"/>
      <c r="H123" s="331"/>
      <c r="I123" s="331"/>
      <c r="J123" s="331"/>
      <c r="K123" s="331"/>
      <c r="L123" s="338"/>
      <c r="M123" s="338"/>
    </row>
    <row r="124" spans="1:13" ht="57">
      <c r="A124" s="126" t="s">
        <v>207</v>
      </c>
      <c r="B124" s="126" t="s">
        <v>17</v>
      </c>
      <c r="C124" s="127">
        <v>1</v>
      </c>
      <c r="D124" s="128" t="s">
        <v>208</v>
      </c>
      <c r="E124" s="129" t="s">
        <v>21</v>
      </c>
      <c r="F124" s="130"/>
      <c r="G124" s="130"/>
      <c r="H124" s="130"/>
      <c r="I124" s="130"/>
      <c r="J124" s="131">
        <v>2</v>
      </c>
      <c r="K124" s="130">
        <f t="shared" ref="K124:K137" si="10">SUM(F124:J124)</f>
        <v>2</v>
      </c>
      <c r="L124" s="132">
        <v>21790.82</v>
      </c>
      <c r="M124" s="133">
        <f>TRUNC((L124*K124),2)</f>
        <v>43581.64</v>
      </c>
    </row>
    <row r="125" spans="1:13" ht="42.75">
      <c r="A125" s="126" t="s">
        <v>209</v>
      </c>
      <c r="B125" s="126" t="s">
        <v>17</v>
      </c>
      <c r="C125" s="127">
        <v>2</v>
      </c>
      <c r="D125" s="128" t="s">
        <v>210</v>
      </c>
      <c r="E125" s="129" t="s">
        <v>21</v>
      </c>
      <c r="F125" s="130"/>
      <c r="G125" s="130"/>
      <c r="H125" s="130"/>
      <c r="I125" s="130"/>
      <c r="J125" s="131">
        <v>1</v>
      </c>
      <c r="K125" s="134">
        <f t="shared" si="10"/>
        <v>1</v>
      </c>
      <c r="L125" s="132">
        <v>12299.35</v>
      </c>
      <c r="M125" s="133">
        <f t="shared" ref="M125:M137" si="11">TRUNC((L125*K125),2)</f>
        <v>12299.35</v>
      </c>
    </row>
    <row r="126" spans="1:13">
      <c r="A126" s="126" t="s">
        <v>211</v>
      </c>
      <c r="B126" s="126" t="s">
        <v>17</v>
      </c>
      <c r="C126" s="127">
        <v>3</v>
      </c>
      <c r="D126" s="128" t="s">
        <v>212</v>
      </c>
      <c r="E126" s="129" t="s">
        <v>21</v>
      </c>
      <c r="F126" s="130"/>
      <c r="G126" s="130"/>
      <c r="H126" s="130"/>
      <c r="I126" s="130"/>
      <c r="J126" s="131">
        <v>1</v>
      </c>
      <c r="K126" s="130">
        <f t="shared" si="10"/>
        <v>1</v>
      </c>
      <c r="L126" s="132">
        <v>2900</v>
      </c>
      <c r="M126" s="133">
        <f t="shared" si="11"/>
        <v>2900</v>
      </c>
    </row>
    <row r="127" spans="1:13">
      <c r="A127" s="135">
        <v>1780</v>
      </c>
      <c r="B127" s="135" t="s">
        <v>215</v>
      </c>
      <c r="C127" s="127">
        <v>4</v>
      </c>
      <c r="D127" s="137" t="s">
        <v>216</v>
      </c>
      <c r="E127" s="136" t="s">
        <v>94</v>
      </c>
      <c r="F127" s="138"/>
      <c r="G127" s="138"/>
      <c r="H127" s="138">
        <v>2</v>
      </c>
      <c r="I127" s="138"/>
      <c r="J127" s="138"/>
      <c r="K127" s="138">
        <f t="shared" si="10"/>
        <v>2</v>
      </c>
      <c r="L127" s="139">
        <v>204.79</v>
      </c>
      <c r="M127" s="133">
        <f t="shared" si="11"/>
        <v>409.58</v>
      </c>
    </row>
    <row r="128" spans="1:13">
      <c r="A128" s="135">
        <v>1802</v>
      </c>
      <c r="B128" s="135" t="s">
        <v>215</v>
      </c>
      <c r="C128" s="127">
        <v>5</v>
      </c>
      <c r="D128" s="137" t="s">
        <v>217</v>
      </c>
      <c r="E128" s="136" t="s">
        <v>94</v>
      </c>
      <c r="F128" s="138"/>
      <c r="G128" s="138"/>
      <c r="H128" s="138">
        <v>3</v>
      </c>
      <c r="I128" s="138"/>
      <c r="J128" s="138"/>
      <c r="K128" s="138">
        <f t="shared" si="10"/>
        <v>3</v>
      </c>
      <c r="L128" s="139">
        <v>543.64</v>
      </c>
      <c r="M128" s="133">
        <f t="shared" si="11"/>
        <v>1630.92</v>
      </c>
    </row>
    <row r="129" spans="1:13">
      <c r="A129" s="126" t="s">
        <v>218</v>
      </c>
      <c r="B129" s="126" t="s">
        <v>17</v>
      </c>
      <c r="C129" s="127">
        <v>6</v>
      </c>
      <c r="D129" s="128" t="s">
        <v>146</v>
      </c>
      <c r="E129" s="129" t="s">
        <v>21</v>
      </c>
      <c r="F129" s="130"/>
      <c r="G129" s="130"/>
      <c r="H129" s="130"/>
      <c r="I129" s="130"/>
      <c r="J129" s="131">
        <v>1</v>
      </c>
      <c r="K129" s="130">
        <f t="shared" si="10"/>
        <v>1</v>
      </c>
      <c r="L129" s="132">
        <v>2350</v>
      </c>
      <c r="M129" s="133">
        <f t="shared" si="11"/>
        <v>2350</v>
      </c>
    </row>
    <row r="130" spans="1:13" ht="57">
      <c r="A130" s="126" t="s">
        <v>219</v>
      </c>
      <c r="B130" s="126" t="s">
        <v>17</v>
      </c>
      <c r="C130" s="127">
        <v>7</v>
      </c>
      <c r="D130" s="128" t="s">
        <v>148</v>
      </c>
      <c r="E130" s="129" t="s">
        <v>21</v>
      </c>
      <c r="F130" s="130"/>
      <c r="G130" s="130"/>
      <c r="H130" s="130"/>
      <c r="I130" s="130"/>
      <c r="J130" s="131">
        <v>1</v>
      </c>
      <c r="K130" s="130">
        <f t="shared" si="10"/>
        <v>1</v>
      </c>
      <c r="L130" s="132">
        <v>4270</v>
      </c>
      <c r="M130" s="133">
        <f t="shared" si="11"/>
        <v>4270</v>
      </c>
    </row>
    <row r="131" spans="1:13">
      <c r="A131" s="140" t="s">
        <v>220</v>
      </c>
      <c r="B131" s="3" t="s">
        <v>17</v>
      </c>
      <c r="C131" s="127">
        <v>8</v>
      </c>
      <c r="D131" s="128" t="s">
        <v>138</v>
      </c>
      <c r="E131" s="129" t="s">
        <v>21</v>
      </c>
      <c r="F131" s="130"/>
      <c r="G131" s="130"/>
      <c r="H131" s="130"/>
      <c r="I131" s="130"/>
      <c r="J131" s="131">
        <v>1</v>
      </c>
      <c r="K131" s="130">
        <f t="shared" si="10"/>
        <v>1</v>
      </c>
      <c r="L131" s="132">
        <v>340</v>
      </c>
      <c r="M131" s="133">
        <f t="shared" si="11"/>
        <v>340</v>
      </c>
    </row>
    <row r="132" spans="1:13" ht="30">
      <c r="A132" s="141" t="s">
        <v>221</v>
      </c>
      <c r="B132" s="3" t="s">
        <v>17</v>
      </c>
      <c r="C132" s="127">
        <v>9</v>
      </c>
      <c r="D132" s="142" t="s">
        <v>222</v>
      </c>
      <c r="E132" s="129" t="s">
        <v>102</v>
      </c>
      <c r="F132" s="143"/>
      <c r="G132" s="143"/>
      <c r="H132" s="143"/>
      <c r="I132" s="143"/>
      <c r="J132" s="131">
        <v>2</v>
      </c>
      <c r="K132" s="134">
        <f t="shared" si="10"/>
        <v>2</v>
      </c>
      <c r="L132" s="132">
        <v>1100</v>
      </c>
      <c r="M132" s="133">
        <f t="shared" si="11"/>
        <v>2200</v>
      </c>
    </row>
    <row r="133" spans="1:13">
      <c r="A133" s="140" t="s">
        <v>223</v>
      </c>
      <c r="B133" s="3" t="s">
        <v>17</v>
      </c>
      <c r="C133" s="127">
        <v>10</v>
      </c>
      <c r="D133" s="128" t="s">
        <v>224</v>
      </c>
      <c r="E133" s="129" t="s">
        <v>21</v>
      </c>
      <c r="F133" s="130"/>
      <c r="G133" s="130"/>
      <c r="H133" s="130"/>
      <c r="I133" s="130"/>
      <c r="J133" s="131">
        <v>2</v>
      </c>
      <c r="K133" s="130">
        <f t="shared" si="10"/>
        <v>2</v>
      </c>
      <c r="L133" s="132">
        <v>76.5</v>
      </c>
      <c r="M133" s="133">
        <f t="shared" si="11"/>
        <v>153</v>
      </c>
    </row>
    <row r="134" spans="1:13" ht="28.5">
      <c r="A134" s="140" t="s">
        <v>225</v>
      </c>
      <c r="B134" s="3" t="s">
        <v>17</v>
      </c>
      <c r="C134" s="127">
        <v>11</v>
      </c>
      <c r="D134" s="128" t="s">
        <v>226</v>
      </c>
      <c r="E134" s="129" t="s">
        <v>21</v>
      </c>
      <c r="F134" s="130"/>
      <c r="G134" s="130"/>
      <c r="H134" s="130"/>
      <c r="I134" s="130"/>
      <c r="J134" s="131">
        <v>1</v>
      </c>
      <c r="K134" s="130">
        <f t="shared" si="10"/>
        <v>1</v>
      </c>
      <c r="L134" s="132">
        <v>229.26</v>
      </c>
      <c r="M134" s="133">
        <f t="shared" si="11"/>
        <v>229.26</v>
      </c>
    </row>
    <row r="135" spans="1:13" ht="28.5">
      <c r="A135" s="140" t="s">
        <v>230</v>
      </c>
      <c r="B135" s="3" t="s">
        <v>17</v>
      </c>
      <c r="C135" s="127">
        <v>12</v>
      </c>
      <c r="D135" s="128" t="s">
        <v>231</v>
      </c>
      <c r="E135" s="129" t="s">
        <v>21</v>
      </c>
      <c r="F135" s="130"/>
      <c r="G135" s="130"/>
      <c r="H135" s="130"/>
      <c r="I135" s="130"/>
      <c r="J135" s="131">
        <v>1</v>
      </c>
      <c r="K135" s="130">
        <f t="shared" si="10"/>
        <v>1</v>
      </c>
      <c r="L135" s="132">
        <v>1789</v>
      </c>
      <c r="M135" s="133">
        <f t="shared" si="11"/>
        <v>1789</v>
      </c>
    </row>
    <row r="136" spans="1:13" ht="28.5">
      <c r="A136" s="140" t="s">
        <v>232</v>
      </c>
      <c r="B136" s="3" t="s">
        <v>17</v>
      </c>
      <c r="C136" s="127">
        <v>13</v>
      </c>
      <c r="D136" s="128" t="s">
        <v>90</v>
      </c>
      <c r="E136" s="129" t="s">
        <v>21</v>
      </c>
      <c r="F136" s="130"/>
      <c r="G136" s="130"/>
      <c r="H136" s="130"/>
      <c r="I136" s="130"/>
      <c r="J136" s="131">
        <v>1</v>
      </c>
      <c r="K136" s="130">
        <f t="shared" si="10"/>
        <v>1</v>
      </c>
      <c r="L136" s="132">
        <v>910.92000000000007</v>
      </c>
      <c r="M136" s="133">
        <f t="shared" si="11"/>
        <v>910.92</v>
      </c>
    </row>
    <row r="137" spans="1:13" ht="28.5">
      <c r="A137" s="144">
        <v>21088</v>
      </c>
      <c r="B137" s="145" t="s">
        <v>215</v>
      </c>
      <c r="C137" s="127">
        <v>14</v>
      </c>
      <c r="D137" s="137" t="s">
        <v>233</v>
      </c>
      <c r="E137" s="129" t="s">
        <v>21</v>
      </c>
      <c r="F137" s="146">
        <v>6</v>
      </c>
      <c r="G137" s="146"/>
      <c r="H137" s="130"/>
      <c r="I137" s="130"/>
      <c r="J137" s="130"/>
      <c r="K137" s="130">
        <f t="shared" si="10"/>
        <v>6</v>
      </c>
      <c r="L137" s="147">
        <v>412.43</v>
      </c>
      <c r="M137" s="133">
        <f t="shared" si="11"/>
        <v>2474.58</v>
      </c>
    </row>
    <row r="138" spans="1:13">
      <c r="A138" s="345" t="s">
        <v>156</v>
      </c>
      <c r="B138" s="345"/>
      <c r="C138" s="345"/>
      <c r="D138" s="345"/>
      <c r="E138" s="345"/>
      <c r="F138" s="345"/>
      <c r="G138" s="345"/>
      <c r="H138" s="345"/>
      <c r="I138" s="345"/>
      <c r="J138" s="345"/>
      <c r="K138" s="345"/>
      <c r="L138" s="345"/>
      <c r="M138" s="149">
        <f>SUM(M124:M137)</f>
        <v>75538.249999999985</v>
      </c>
    </row>
    <row r="139" spans="1:13">
      <c r="C139"/>
    </row>
    <row r="140" spans="1:13" ht="26.25">
      <c r="A140" s="123"/>
      <c r="B140" s="346" t="s">
        <v>185</v>
      </c>
      <c r="C140" s="346"/>
      <c r="D140" s="346"/>
      <c r="E140" s="346"/>
      <c r="F140" s="346"/>
      <c r="G140" s="346"/>
      <c r="H140" s="346"/>
      <c r="I140" s="346"/>
      <c r="J140" s="346"/>
      <c r="K140" s="346"/>
      <c r="L140" s="124"/>
      <c r="M140" s="125"/>
    </row>
    <row r="141" spans="1:13" ht="32.25" customHeight="1">
      <c r="A141" s="79"/>
      <c r="B141" s="347" t="s">
        <v>199</v>
      </c>
      <c r="C141" s="347"/>
      <c r="D141" s="347"/>
      <c r="E141" s="347"/>
      <c r="F141" s="347"/>
      <c r="G141" s="347"/>
      <c r="H141" s="347"/>
      <c r="I141" s="347"/>
      <c r="J141" s="347"/>
      <c r="K141" s="347"/>
      <c r="L141" s="42"/>
      <c r="M141" s="43"/>
    </row>
    <row r="142" spans="1:13" ht="46.5" customHeight="1">
      <c r="A142" s="80"/>
      <c r="B142" s="348" t="s">
        <v>200</v>
      </c>
      <c r="C142" s="347"/>
      <c r="D142" s="347"/>
      <c r="E142" s="347"/>
      <c r="F142" s="347"/>
      <c r="G142" s="347"/>
      <c r="H142" s="347"/>
      <c r="I142" s="347"/>
      <c r="J142" s="347"/>
      <c r="K142" s="347"/>
      <c r="L142" s="44"/>
      <c r="M142" s="45"/>
    </row>
    <row r="143" spans="1:13" ht="22.5" customHeight="1">
      <c r="A143" s="349" t="s">
        <v>265</v>
      </c>
      <c r="B143" s="349"/>
      <c r="C143" s="349"/>
      <c r="D143" s="349"/>
      <c r="E143" s="349"/>
      <c r="F143" s="349"/>
      <c r="G143" s="349"/>
      <c r="H143" s="349"/>
      <c r="I143" s="349"/>
      <c r="J143" s="349"/>
      <c r="K143" s="349"/>
      <c r="L143" s="349"/>
      <c r="M143" s="349"/>
    </row>
    <row r="144" spans="1:13">
      <c r="A144" s="350" t="s">
        <v>157</v>
      </c>
      <c r="B144" s="350" t="s">
        <v>2</v>
      </c>
      <c r="C144" s="351" t="s">
        <v>12</v>
      </c>
      <c r="D144" s="351" t="s">
        <v>4</v>
      </c>
      <c r="E144" s="352" t="s">
        <v>5</v>
      </c>
      <c r="F144" s="353" t="s">
        <v>186</v>
      </c>
      <c r="G144" s="354"/>
      <c r="H144" s="354"/>
      <c r="I144" s="354"/>
      <c r="J144" s="355"/>
      <c r="K144" s="343" t="s">
        <v>187</v>
      </c>
      <c r="L144" s="353" t="s">
        <v>188</v>
      </c>
      <c r="M144" s="355"/>
    </row>
    <row r="145" spans="1:13">
      <c r="A145" s="350"/>
      <c r="B145" s="350"/>
      <c r="C145" s="325"/>
      <c r="D145" s="325"/>
      <c r="E145" s="327"/>
      <c r="F145" s="343" t="s">
        <v>202</v>
      </c>
      <c r="G145" s="343" t="s">
        <v>203</v>
      </c>
      <c r="H145" s="343" t="s">
        <v>204</v>
      </c>
      <c r="I145" s="343" t="s">
        <v>205</v>
      </c>
      <c r="J145" s="343" t="s">
        <v>206</v>
      </c>
      <c r="K145" s="331"/>
      <c r="L145" s="344" t="s">
        <v>13</v>
      </c>
      <c r="M145" s="344" t="s">
        <v>0</v>
      </c>
    </row>
    <row r="146" spans="1:13">
      <c r="A146" s="350"/>
      <c r="B146" s="350"/>
      <c r="C146" s="325"/>
      <c r="D146" s="325"/>
      <c r="E146" s="327"/>
      <c r="F146" s="331"/>
      <c r="G146" s="331"/>
      <c r="H146" s="331"/>
      <c r="I146" s="331"/>
      <c r="J146" s="331"/>
      <c r="K146" s="331"/>
      <c r="L146" s="338"/>
      <c r="M146" s="338"/>
    </row>
    <row r="147" spans="1:13">
      <c r="A147" s="350"/>
      <c r="B147" s="350"/>
      <c r="C147" s="325"/>
      <c r="D147" s="325"/>
      <c r="E147" s="327"/>
      <c r="F147" s="331"/>
      <c r="G147" s="331"/>
      <c r="H147" s="331"/>
      <c r="I147" s="331"/>
      <c r="J147" s="331"/>
      <c r="K147" s="331"/>
      <c r="L147" s="338"/>
      <c r="M147" s="338"/>
    </row>
    <row r="148" spans="1:13" ht="56.25" customHeight="1">
      <c r="A148" s="350"/>
      <c r="B148" s="350"/>
      <c r="C148" s="325"/>
      <c r="D148" s="325"/>
      <c r="E148" s="327"/>
      <c r="F148" s="331"/>
      <c r="G148" s="331"/>
      <c r="H148" s="331"/>
      <c r="I148" s="331"/>
      <c r="J148" s="331"/>
      <c r="K148" s="331"/>
      <c r="L148" s="338"/>
      <c r="M148" s="338"/>
    </row>
    <row r="149" spans="1:13">
      <c r="A149" s="135">
        <v>303</v>
      </c>
      <c r="B149" s="135" t="s">
        <v>215</v>
      </c>
      <c r="C149" s="136">
        <v>1</v>
      </c>
      <c r="D149" s="150" t="s">
        <v>184</v>
      </c>
      <c r="E149" s="129" t="s">
        <v>21</v>
      </c>
      <c r="F149" s="138"/>
      <c r="G149" s="151">
        <v>1244</v>
      </c>
      <c r="H149" s="146"/>
      <c r="I149" s="138">
        <v>802</v>
      </c>
      <c r="J149" s="138"/>
      <c r="K149" s="138">
        <v>2046</v>
      </c>
      <c r="L149" s="147">
        <v>2.4500000000000002</v>
      </c>
      <c r="M149" s="133">
        <f t="shared" ref="M149:M158" si="12">TRUNC((L149*K149),2)</f>
        <v>5012.7</v>
      </c>
    </row>
    <row r="150" spans="1:13">
      <c r="A150" s="135">
        <v>305</v>
      </c>
      <c r="B150" s="135" t="s">
        <v>215</v>
      </c>
      <c r="C150" s="136">
        <v>2</v>
      </c>
      <c r="D150" s="137" t="s">
        <v>173</v>
      </c>
      <c r="E150" s="129" t="s">
        <v>21</v>
      </c>
      <c r="F150" s="146">
        <v>312</v>
      </c>
      <c r="G150" s="146"/>
      <c r="H150" s="138">
        <v>183</v>
      </c>
      <c r="I150" s="138"/>
      <c r="J150" s="138"/>
      <c r="K150" s="138">
        <v>495</v>
      </c>
      <c r="L150" s="147">
        <v>6</v>
      </c>
      <c r="M150" s="133">
        <f t="shared" si="12"/>
        <v>2970</v>
      </c>
    </row>
    <row r="151" spans="1:13">
      <c r="A151" s="135">
        <v>306</v>
      </c>
      <c r="B151" s="135" t="s">
        <v>215</v>
      </c>
      <c r="C151" s="136">
        <v>3</v>
      </c>
      <c r="D151" s="137" t="s">
        <v>174</v>
      </c>
      <c r="E151" s="129" t="s">
        <v>21</v>
      </c>
      <c r="F151" s="146">
        <v>3</v>
      </c>
      <c r="G151" s="146"/>
      <c r="H151" s="138"/>
      <c r="I151" s="138"/>
      <c r="J151" s="138"/>
      <c r="K151" s="138">
        <v>3</v>
      </c>
      <c r="L151" s="147">
        <v>8.9</v>
      </c>
      <c r="M151" s="133">
        <f t="shared" si="12"/>
        <v>26.7</v>
      </c>
    </row>
    <row r="152" spans="1:13" ht="28.5">
      <c r="A152" s="152">
        <v>6106</v>
      </c>
      <c r="B152" s="153" t="s">
        <v>215</v>
      </c>
      <c r="C152" s="136">
        <v>4</v>
      </c>
      <c r="D152" s="137" t="s">
        <v>238</v>
      </c>
      <c r="E152" s="129" t="s">
        <v>21</v>
      </c>
      <c r="F152" s="146">
        <v>121</v>
      </c>
      <c r="G152" s="146"/>
      <c r="H152" s="138"/>
      <c r="I152" s="138"/>
      <c r="J152" s="138"/>
      <c r="K152" s="138">
        <v>121</v>
      </c>
      <c r="L152" s="147">
        <v>32.46</v>
      </c>
      <c r="M152" s="133">
        <f t="shared" si="12"/>
        <v>3927.66</v>
      </c>
    </row>
    <row r="153" spans="1:13">
      <c r="A153" s="154">
        <v>1522503012009</v>
      </c>
      <c r="B153" s="153" t="s">
        <v>95</v>
      </c>
      <c r="C153" s="136">
        <v>5</v>
      </c>
      <c r="D153" s="137" t="s">
        <v>239</v>
      </c>
      <c r="E153" s="129" t="s">
        <v>21</v>
      </c>
      <c r="F153" s="138"/>
      <c r="G153" s="138"/>
      <c r="H153" s="138"/>
      <c r="I153" s="138">
        <v>251.20000000000002</v>
      </c>
      <c r="J153" s="138"/>
      <c r="K153" s="138">
        <v>251.20000000000002</v>
      </c>
      <c r="L153" s="155">
        <v>15.11</v>
      </c>
      <c r="M153" s="133">
        <f t="shared" si="12"/>
        <v>3795.63</v>
      </c>
    </row>
    <row r="154" spans="1:13">
      <c r="A154" s="152">
        <v>20172</v>
      </c>
      <c r="B154" s="153" t="s">
        <v>215</v>
      </c>
      <c r="C154" s="136">
        <v>6</v>
      </c>
      <c r="D154" s="137" t="s">
        <v>240</v>
      </c>
      <c r="E154" s="129" t="s">
        <v>21</v>
      </c>
      <c r="F154" s="138"/>
      <c r="G154" s="146">
        <v>314</v>
      </c>
      <c r="H154" s="146"/>
      <c r="I154" s="138"/>
      <c r="J154" s="138"/>
      <c r="K154" s="138">
        <v>314</v>
      </c>
      <c r="L154" s="147">
        <v>30.71</v>
      </c>
      <c r="M154" s="133">
        <f t="shared" si="12"/>
        <v>9642.94</v>
      </c>
    </row>
    <row r="155" spans="1:13">
      <c r="A155" s="152">
        <v>9819</v>
      </c>
      <c r="B155" s="153" t="s">
        <v>215</v>
      </c>
      <c r="C155" s="136">
        <v>7</v>
      </c>
      <c r="D155" s="137" t="s">
        <v>241</v>
      </c>
      <c r="E155" s="156" t="s">
        <v>94</v>
      </c>
      <c r="F155" s="146">
        <v>18</v>
      </c>
      <c r="G155" s="146"/>
      <c r="H155" s="138"/>
      <c r="I155" s="138"/>
      <c r="J155" s="138"/>
      <c r="K155" s="138">
        <v>18</v>
      </c>
      <c r="L155" s="147">
        <v>42.39</v>
      </c>
      <c r="M155" s="133">
        <f t="shared" si="12"/>
        <v>763.02</v>
      </c>
    </row>
    <row r="156" spans="1:13">
      <c r="A156" s="152">
        <v>9817</v>
      </c>
      <c r="B156" s="153" t="s">
        <v>215</v>
      </c>
      <c r="C156" s="136">
        <v>8</v>
      </c>
      <c r="D156" s="137" t="s">
        <v>178</v>
      </c>
      <c r="E156" s="138" t="s">
        <v>94</v>
      </c>
      <c r="F156" s="146">
        <v>216</v>
      </c>
      <c r="G156" s="146">
        <v>3838</v>
      </c>
      <c r="H156" s="138"/>
      <c r="I156" s="138">
        <v>4812</v>
      </c>
      <c r="J156" s="138"/>
      <c r="K156" s="138">
        <v>8866</v>
      </c>
      <c r="L156" s="147">
        <v>13.08</v>
      </c>
      <c r="M156" s="133">
        <f t="shared" si="12"/>
        <v>115967.28</v>
      </c>
    </row>
    <row r="157" spans="1:13">
      <c r="A157" s="152">
        <v>9818</v>
      </c>
      <c r="B157" s="153" t="s">
        <v>215</v>
      </c>
      <c r="C157" s="136">
        <v>9</v>
      </c>
      <c r="D157" s="137" t="s">
        <v>242</v>
      </c>
      <c r="E157" s="156" t="s">
        <v>94</v>
      </c>
      <c r="F157" s="146">
        <v>1872</v>
      </c>
      <c r="G157" s="146"/>
      <c r="H157" s="138"/>
      <c r="I157" s="138"/>
      <c r="J157" s="138"/>
      <c r="K157" s="138">
        <v>1872</v>
      </c>
      <c r="L157" s="147">
        <v>27.42</v>
      </c>
      <c r="M157" s="133">
        <f t="shared" si="12"/>
        <v>51330.239999999998</v>
      </c>
    </row>
    <row r="158" spans="1:13">
      <c r="A158" s="152">
        <v>9828</v>
      </c>
      <c r="B158" s="153" t="s">
        <v>215</v>
      </c>
      <c r="C158" s="136">
        <v>10</v>
      </c>
      <c r="D158" s="137" t="s">
        <v>243</v>
      </c>
      <c r="E158" s="136" t="s">
        <v>94</v>
      </c>
      <c r="F158" s="138"/>
      <c r="G158" s="138"/>
      <c r="H158" s="138">
        <v>1068</v>
      </c>
      <c r="I158" s="138"/>
      <c r="J158" s="138"/>
      <c r="K158" s="138">
        <v>1068</v>
      </c>
      <c r="L158" s="139">
        <v>89.54</v>
      </c>
      <c r="M158" s="133">
        <f t="shared" si="12"/>
        <v>95628.72</v>
      </c>
    </row>
    <row r="159" spans="1:13">
      <c r="A159" s="356" t="s">
        <v>271</v>
      </c>
      <c r="B159" s="356"/>
      <c r="C159" s="356"/>
      <c r="D159" s="356"/>
      <c r="E159" s="356"/>
      <c r="F159" s="356"/>
      <c r="G159" s="356"/>
      <c r="H159" s="356"/>
      <c r="I159" s="356"/>
      <c r="J159" s="356"/>
      <c r="K159" s="356"/>
      <c r="L159" s="356"/>
      <c r="M159" s="157">
        <f>SUM(M149:M158)</f>
        <v>289064.89</v>
      </c>
    </row>
    <row r="160" spans="1:13">
      <c r="C160"/>
      <c r="M160" s="46"/>
    </row>
    <row r="161" spans="1:13" ht="26.25">
      <c r="A161" s="123"/>
      <c r="B161" s="346" t="s">
        <v>185</v>
      </c>
      <c r="C161" s="346"/>
      <c r="D161" s="346"/>
      <c r="E161" s="346"/>
      <c r="F161" s="346"/>
      <c r="G161" s="346"/>
      <c r="H161" s="346"/>
      <c r="I161" s="346"/>
      <c r="J161" s="346"/>
      <c r="K161" s="346"/>
      <c r="L161" s="124"/>
      <c r="M161" s="125"/>
    </row>
    <row r="162" spans="1:13" ht="39" customHeight="1">
      <c r="A162" s="79"/>
      <c r="B162" s="347" t="s">
        <v>199</v>
      </c>
      <c r="C162" s="347"/>
      <c r="D162" s="347"/>
      <c r="E162" s="347"/>
      <c r="F162" s="347"/>
      <c r="G162" s="347"/>
      <c r="H162" s="347"/>
      <c r="I162" s="347"/>
      <c r="J162" s="347"/>
      <c r="K162" s="347"/>
      <c r="L162" s="42"/>
      <c r="M162" s="43"/>
    </row>
    <row r="163" spans="1:13" ht="29.25" customHeight="1">
      <c r="A163" s="80"/>
      <c r="B163" s="348" t="s">
        <v>200</v>
      </c>
      <c r="C163" s="347"/>
      <c r="D163" s="347"/>
      <c r="E163" s="347"/>
      <c r="F163" s="347"/>
      <c r="G163" s="347"/>
      <c r="H163" s="347"/>
      <c r="I163" s="347"/>
      <c r="J163" s="347"/>
      <c r="K163" s="347"/>
      <c r="L163" s="44"/>
      <c r="M163" s="45"/>
    </row>
    <row r="164" spans="1:13" ht="26.25" customHeight="1">
      <c r="A164" s="349" t="s">
        <v>266</v>
      </c>
      <c r="B164" s="349"/>
      <c r="C164" s="349"/>
      <c r="D164" s="349"/>
      <c r="E164" s="349"/>
      <c r="F164" s="349"/>
      <c r="G164" s="349"/>
      <c r="H164" s="349"/>
      <c r="I164" s="349"/>
      <c r="J164" s="349"/>
      <c r="K164" s="349"/>
      <c r="L164" s="349"/>
      <c r="M164" s="349"/>
    </row>
    <row r="165" spans="1:13">
      <c r="A165" s="350" t="s">
        <v>157</v>
      </c>
      <c r="B165" s="350" t="s">
        <v>2</v>
      </c>
      <c r="C165" s="351" t="s">
        <v>12</v>
      </c>
      <c r="D165" s="351" t="s">
        <v>4</v>
      </c>
      <c r="E165" s="352" t="s">
        <v>5</v>
      </c>
      <c r="F165" s="353" t="s">
        <v>186</v>
      </c>
      <c r="G165" s="354"/>
      <c r="H165" s="354"/>
      <c r="I165" s="354"/>
      <c r="J165" s="355"/>
      <c r="K165" s="343" t="s">
        <v>187</v>
      </c>
      <c r="L165" s="353" t="s">
        <v>188</v>
      </c>
      <c r="M165" s="355"/>
    </row>
    <row r="166" spans="1:13">
      <c r="A166" s="350"/>
      <c r="B166" s="350"/>
      <c r="C166" s="325"/>
      <c r="D166" s="325"/>
      <c r="E166" s="327"/>
      <c r="F166" s="343" t="s">
        <v>202</v>
      </c>
      <c r="G166" s="343" t="s">
        <v>203</v>
      </c>
      <c r="H166" s="343" t="s">
        <v>204</v>
      </c>
      <c r="I166" s="343" t="s">
        <v>205</v>
      </c>
      <c r="J166" s="343" t="s">
        <v>206</v>
      </c>
      <c r="K166" s="331"/>
      <c r="L166" s="344" t="s">
        <v>13</v>
      </c>
      <c r="M166" s="344" t="s">
        <v>0</v>
      </c>
    </row>
    <row r="167" spans="1:13">
      <c r="A167" s="350"/>
      <c r="B167" s="350"/>
      <c r="C167" s="325"/>
      <c r="D167" s="325"/>
      <c r="E167" s="327"/>
      <c r="F167" s="331"/>
      <c r="G167" s="331"/>
      <c r="H167" s="331"/>
      <c r="I167" s="331"/>
      <c r="J167" s="331"/>
      <c r="K167" s="331"/>
      <c r="L167" s="338"/>
      <c r="M167" s="338"/>
    </row>
    <row r="168" spans="1:13">
      <c r="A168" s="350"/>
      <c r="B168" s="350"/>
      <c r="C168" s="325"/>
      <c r="D168" s="325"/>
      <c r="E168" s="327"/>
      <c r="F168" s="331"/>
      <c r="G168" s="331"/>
      <c r="H168" s="331"/>
      <c r="I168" s="331"/>
      <c r="J168" s="331"/>
      <c r="K168" s="331"/>
      <c r="L168" s="338"/>
      <c r="M168" s="338"/>
    </row>
    <row r="169" spans="1:13" ht="54.75" customHeight="1">
      <c r="A169" s="350"/>
      <c r="B169" s="350"/>
      <c r="C169" s="325"/>
      <c r="D169" s="325"/>
      <c r="E169" s="327"/>
      <c r="F169" s="331"/>
      <c r="G169" s="331"/>
      <c r="H169" s="331"/>
      <c r="I169" s="331"/>
      <c r="J169" s="331"/>
      <c r="K169" s="331"/>
      <c r="L169" s="338"/>
      <c r="M169" s="338"/>
    </row>
    <row r="170" spans="1:13">
      <c r="A170" s="126" t="s">
        <v>244</v>
      </c>
      <c r="B170" s="126" t="s">
        <v>17</v>
      </c>
      <c r="C170" s="136">
        <v>1</v>
      </c>
      <c r="D170" s="128" t="s">
        <v>245</v>
      </c>
      <c r="E170" s="129" t="s">
        <v>21</v>
      </c>
      <c r="F170" s="138"/>
      <c r="G170" s="138"/>
      <c r="H170" s="138"/>
      <c r="I170" s="138"/>
      <c r="J170" s="131">
        <v>17</v>
      </c>
      <c r="K170" s="138">
        <f>SUM(F170:J170)</f>
        <v>17</v>
      </c>
      <c r="L170" s="132">
        <v>2.4900000000000002</v>
      </c>
      <c r="M170" s="133">
        <f>L170*K170</f>
        <v>42.330000000000005</v>
      </c>
    </row>
    <row r="171" spans="1:13">
      <c r="A171" s="126" t="s">
        <v>246</v>
      </c>
      <c r="B171" s="126" t="s">
        <v>17</v>
      </c>
      <c r="C171" s="136">
        <v>2</v>
      </c>
      <c r="D171" s="128" t="s">
        <v>132</v>
      </c>
      <c r="E171" s="129" t="s">
        <v>21</v>
      </c>
      <c r="F171" s="138"/>
      <c r="G171" s="138"/>
      <c r="H171" s="138"/>
      <c r="I171" s="138"/>
      <c r="J171" s="131">
        <v>1</v>
      </c>
      <c r="K171" s="138">
        <f t="shared" ref="K171:K184" si="13">SUM(F171:J171)</f>
        <v>1</v>
      </c>
      <c r="L171" s="132">
        <v>3.42</v>
      </c>
      <c r="M171" s="133">
        <f t="shared" ref="M171:M184" si="14">L171*K171</f>
        <v>3.42</v>
      </c>
    </row>
    <row r="172" spans="1:13">
      <c r="A172" s="126" t="s">
        <v>213</v>
      </c>
      <c r="B172" s="126" t="s">
        <v>17</v>
      </c>
      <c r="C172" s="127">
        <v>3</v>
      </c>
      <c r="D172" s="128" t="s">
        <v>214</v>
      </c>
      <c r="E172" s="129" t="s">
        <v>21</v>
      </c>
      <c r="F172" s="158"/>
      <c r="G172" s="158"/>
      <c r="H172" s="158"/>
      <c r="I172" s="158"/>
      <c r="J172" s="159">
        <v>3</v>
      </c>
      <c r="K172" s="138">
        <f t="shared" si="13"/>
        <v>3</v>
      </c>
      <c r="L172" s="160">
        <v>190</v>
      </c>
      <c r="M172" s="133">
        <f t="shared" si="14"/>
        <v>570</v>
      </c>
    </row>
    <row r="173" spans="1:13">
      <c r="A173" s="126" t="s">
        <v>247</v>
      </c>
      <c r="B173" s="126" t="s">
        <v>17</v>
      </c>
      <c r="C173" s="136">
        <v>4</v>
      </c>
      <c r="D173" s="128" t="s">
        <v>248</v>
      </c>
      <c r="E173" s="129" t="s">
        <v>21</v>
      </c>
      <c r="F173" s="138"/>
      <c r="G173" s="138"/>
      <c r="H173" s="138"/>
      <c r="I173" s="138"/>
      <c r="J173" s="131">
        <v>2</v>
      </c>
      <c r="K173" s="138">
        <f t="shared" si="13"/>
        <v>2</v>
      </c>
      <c r="L173" s="132">
        <v>139.66999999999999</v>
      </c>
      <c r="M173" s="133">
        <f t="shared" si="14"/>
        <v>279.33999999999997</v>
      </c>
    </row>
    <row r="174" spans="1:13">
      <c r="A174" s="140" t="s">
        <v>227</v>
      </c>
      <c r="B174" s="3" t="s">
        <v>17</v>
      </c>
      <c r="C174" s="136">
        <v>5</v>
      </c>
      <c r="D174" s="128" t="s">
        <v>228</v>
      </c>
      <c r="E174" s="129" t="s">
        <v>21</v>
      </c>
      <c r="F174" s="158"/>
      <c r="G174" s="158"/>
      <c r="H174" s="158"/>
      <c r="I174" s="158"/>
      <c r="J174" s="159">
        <v>136</v>
      </c>
      <c r="K174" s="138">
        <f t="shared" si="13"/>
        <v>136</v>
      </c>
      <c r="L174" s="160">
        <v>2.95</v>
      </c>
      <c r="M174" s="133">
        <f t="shared" si="14"/>
        <v>401.20000000000005</v>
      </c>
    </row>
    <row r="175" spans="1:13">
      <c r="A175" s="140" t="s">
        <v>229</v>
      </c>
      <c r="B175" s="3" t="s">
        <v>17</v>
      </c>
      <c r="C175" s="127">
        <v>6</v>
      </c>
      <c r="D175" s="128" t="s">
        <v>134</v>
      </c>
      <c r="E175" s="129" t="s">
        <v>21</v>
      </c>
      <c r="F175" s="158"/>
      <c r="G175" s="158"/>
      <c r="H175" s="158"/>
      <c r="I175" s="158"/>
      <c r="J175" s="159">
        <v>8</v>
      </c>
      <c r="K175" s="138">
        <f t="shared" si="13"/>
        <v>8</v>
      </c>
      <c r="L175" s="160">
        <v>5.97</v>
      </c>
      <c r="M175" s="133">
        <f t="shared" si="14"/>
        <v>47.76</v>
      </c>
    </row>
    <row r="176" spans="1:13">
      <c r="A176" s="126" t="s">
        <v>249</v>
      </c>
      <c r="B176" s="126" t="s">
        <v>17</v>
      </c>
      <c r="C176" s="136">
        <v>7</v>
      </c>
      <c r="D176" s="128" t="s">
        <v>250</v>
      </c>
      <c r="E176" s="129" t="s">
        <v>21</v>
      </c>
      <c r="F176" s="138"/>
      <c r="G176" s="138"/>
      <c r="H176" s="138"/>
      <c r="I176" s="138"/>
      <c r="J176" s="131">
        <v>2</v>
      </c>
      <c r="K176" s="138">
        <f t="shared" si="13"/>
        <v>2</v>
      </c>
      <c r="L176" s="132">
        <v>215.32</v>
      </c>
      <c r="M176" s="133">
        <f t="shared" si="14"/>
        <v>430.64</v>
      </c>
    </row>
    <row r="177" spans="1:13">
      <c r="A177" s="126" t="s">
        <v>251</v>
      </c>
      <c r="B177" s="126" t="s">
        <v>17</v>
      </c>
      <c r="C177" s="136">
        <v>8</v>
      </c>
      <c r="D177" s="128" t="s">
        <v>124</v>
      </c>
      <c r="E177" s="129" t="s">
        <v>21</v>
      </c>
      <c r="F177" s="138"/>
      <c r="G177" s="138"/>
      <c r="H177" s="138"/>
      <c r="I177" s="138"/>
      <c r="J177" s="131">
        <v>1</v>
      </c>
      <c r="K177" s="138">
        <f t="shared" si="13"/>
        <v>1</v>
      </c>
      <c r="L177" s="132">
        <v>280.98</v>
      </c>
      <c r="M177" s="133">
        <f t="shared" si="14"/>
        <v>280.98</v>
      </c>
    </row>
    <row r="178" spans="1:13">
      <c r="A178" s="126" t="s">
        <v>252</v>
      </c>
      <c r="B178" s="126" t="s">
        <v>17</v>
      </c>
      <c r="C178" s="127">
        <v>9</v>
      </c>
      <c r="D178" s="128" t="s">
        <v>253</v>
      </c>
      <c r="E178" s="129" t="s">
        <v>21</v>
      </c>
      <c r="F178" s="138"/>
      <c r="G178" s="138"/>
      <c r="H178" s="138"/>
      <c r="I178" s="138"/>
      <c r="J178" s="131">
        <v>1</v>
      </c>
      <c r="K178" s="138">
        <f t="shared" si="13"/>
        <v>1</v>
      </c>
      <c r="L178" s="132">
        <v>352</v>
      </c>
      <c r="M178" s="133">
        <f t="shared" si="14"/>
        <v>352</v>
      </c>
    </row>
    <row r="179" spans="1:13">
      <c r="A179" s="126" t="s">
        <v>254</v>
      </c>
      <c r="B179" s="126" t="s">
        <v>17</v>
      </c>
      <c r="C179" s="136">
        <v>10</v>
      </c>
      <c r="D179" s="128" t="s">
        <v>116</v>
      </c>
      <c r="E179" s="129" t="s">
        <v>21</v>
      </c>
      <c r="F179" s="138"/>
      <c r="G179" s="138"/>
      <c r="H179" s="138"/>
      <c r="I179" s="138"/>
      <c r="J179" s="131">
        <v>1</v>
      </c>
      <c r="K179" s="138">
        <f t="shared" si="13"/>
        <v>1</v>
      </c>
      <c r="L179" s="132">
        <v>430.09</v>
      </c>
      <c r="M179" s="133">
        <f t="shared" si="14"/>
        <v>430.09</v>
      </c>
    </row>
    <row r="180" spans="1:13">
      <c r="A180" s="126" t="s">
        <v>255</v>
      </c>
      <c r="B180" s="126" t="s">
        <v>17</v>
      </c>
      <c r="C180" s="136">
        <v>11</v>
      </c>
      <c r="D180" s="128" t="s">
        <v>256</v>
      </c>
      <c r="E180" s="129" t="s">
        <v>21</v>
      </c>
      <c r="F180" s="138"/>
      <c r="G180" s="138"/>
      <c r="H180" s="138"/>
      <c r="I180" s="138"/>
      <c r="J180" s="131">
        <v>4</v>
      </c>
      <c r="K180" s="138">
        <f t="shared" si="13"/>
        <v>4</v>
      </c>
      <c r="L180" s="132">
        <v>213</v>
      </c>
      <c r="M180" s="133">
        <f t="shared" si="14"/>
        <v>852</v>
      </c>
    </row>
    <row r="181" spans="1:13">
      <c r="A181" s="126" t="s">
        <v>257</v>
      </c>
      <c r="B181" s="126" t="s">
        <v>17</v>
      </c>
      <c r="C181" s="127">
        <v>12</v>
      </c>
      <c r="D181" s="128" t="s">
        <v>258</v>
      </c>
      <c r="E181" s="129" t="s">
        <v>21</v>
      </c>
      <c r="F181" s="138"/>
      <c r="G181" s="138"/>
      <c r="H181" s="138"/>
      <c r="I181" s="138"/>
      <c r="J181" s="131">
        <v>3</v>
      </c>
      <c r="K181" s="138">
        <f t="shared" si="13"/>
        <v>3</v>
      </c>
      <c r="L181" s="132">
        <v>406.57</v>
      </c>
      <c r="M181" s="133">
        <f t="shared" si="14"/>
        <v>1219.71</v>
      </c>
    </row>
    <row r="182" spans="1:13">
      <c r="A182" s="126" t="s">
        <v>259</v>
      </c>
      <c r="B182" s="126" t="s">
        <v>17</v>
      </c>
      <c r="C182" s="136">
        <v>13</v>
      </c>
      <c r="D182" s="128" t="s">
        <v>260</v>
      </c>
      <c r="E182" s="129" t="s">
        <v>21</v>
      </c>
      <c r="F182" s="138"/>
      <c r="G182" s="138"/>
      <c r="H182" s="138"/>
      <c r="I182" s="138"/>
      <c r="J182" s="131">
        <v>2</v>
      </c>
      <c r="K182" s="138">
        <f t="shared" si="13"/>
        <v>2</v>
      </c>
      <c r="L182" s="132">
        <v>847.85</v>
      </c>
      <c r="M182" s="133">
        <f t="shared" si="14"/>
        <v>1695.7</v>
      </c>
    </row>
    <row r="183" spans="1:13" ht="28.5">
      <c r="A183" s="140" t="s">
        <v>234</v>
      </c>
      <c r="B183" s="3" t="s">
        <v>17</v>
      </c>
      <c r="C183" s="136">
        <v>14</v>
      </c>
      <c r="D183" s="128" t="s">
        <v>235</v>
      </c>
      <c r="E183" s="129" t="s">
        <v>21</v>
      </c>
      <c r="F183" s="158"/>
      <c r="G183" s="158"/>
      <c r="H183" s="158"/>
      <c r="I183" s="158"/>
      <c r="J183" s="131">
        <v>2</v>
      </c>
      <c r="K183" s="138">
        <f t="shared" si="13"/>
        <v>2</v>
      </c>
      <c r="L183" s="132">
        <v>607</v>
      </c>
      <c r="M183" s="133">
        <f t="shared" si="14"/>
        <v>1214</v>
      </c>
    </row>
    <row r="184" spans="1:13" ht="42.75">
      <c r="A184" s="140" t="s">
        <v>236</v>
      </c>
      <c r="B184" s="3" t="s">
        <v>17</v>
      </c>
      <c r="C184" s="127">
        <v>15</v>
      </c>
      <c r="D184" s="148" t="s">
        <v>237</v>
      </c>
      <c r="E184" s="129" t="s">
        <v>21</v>
      </c>
      <c r="F184" s="158"/>
      <c r="G184" s="158"/>
      <c r="H184" s="158"/>
      <c r="I184" s="158"/>
      <c r="J184" s="131">
        <v>2</v>
      </c>
      <c r="K184" s="138">
        <f t="shared" si="13"/>
        <v>2</v>
      </c>
      <c r="L184" s="132">
        <v>1016</v>
      </c>
      <c r="M184" s="133">
        <f t="shared" si="14"/>
        <v>2032</v>
      </c>
    </row>
    <row r="185" spans="1:13">
      <c r="A185" s="357" t="s">
        <v>270</v>
      </c>
      <c r="B185" s="357"/>
      <c r="C185" s="357"/>
      <c r="D185" s="357"/>
      <c r="E185" s="357"/>
      <c r="F185" s="357"/>
      <c r="G185" s="357"/>
      <c r="H185" s="357"/>
      <c r="I185" s="357"/>
      <c r="J185" s="357"/>
      <c r="K185" s="357"/>
      <c r="L185" s="357"/>
      <c r="M185" s="161">
        <f>SUM(M170:M184)</f>
        <v>9851.17</v>
      </c>
    </row>
    <row r="192" spans="1:13">
      <c r="J192" s="103"/>
    </row>
  </sheetData>
  <mergeCells count="117">
    <mergeCell ref="M166:M169"/>
    <mergeCell ref="A185:L185"/>
    <mergeCell ref="B1:K1"/>
    <mergeCell ref="B2:K2"/>
    <mergeCell ref="B3:K3"/>
    <mergeCell ref="B39:K39"/>
    <mergeCell ref="B40:K40"/>
    <mergeCell ref="B41:K41"/>
    <mergeCell ref="B65:K65"/>
    <mergeCell ref="B66:K66"/>
    <mergeCell ref="B67:K67"/>
    <mergeCell ref="B163:K163"/>
    <mergeCell ref="A164:M164"/>
    <mergeCell ref="A165:A169"/>
    <mergeCell ref="B165:B169"/>
    <mergeCell ref="C165:C169"/>
    <mergeCell ref="D165:D169"/>
    <mergeCell ref="E165:E169"/>
    <mergeCell ref="F165:J165"/>
    <mergeCell ref="K165:K169"/>
    <mergeCell ref="L165:M165"/>
    <mergeCell ref="F166:F169"/>
    <mergeCell ref="G166:G169"/>
    <mergeCell ref="H166:H169"/>
    <mergeCell ref="I166:I169"/>
    <mergeCell ref="J166:J169"/>
    <mergeCell ref="L166:L169"/>
    <mergeCell ref="L145:L148"/>
    <mergeCell ref="M145:M148"/>
    <mergeCell ref="A159:L159"/>
    <mergeCell ref="B161:K161"/>
    <mergeCell ref="B162:K162"/>
    <mergeCell ref="B141:K141"/>
    <mergeCell ref="B142:K142"/>
    <mergeCell ref="A143:M143"/>
    <mergeCell ref="A144:A148"/>
    <mergeCell ref="B144:B148"/>
    <mergeCell ref="C144:C148"/>
    <mergeCell ref="D144:D148"/>
    <mergeCell ref="E144:E148"/>
    <mergeCell ref="F144:J144"/>
    <mergeCell ref="K144:K148"/>
    <mergeCell ref="L144:M144"/>
    <mergeCell ref="F145:F148"/>
    <mergeCell ref="G145:G148"/>
    <mergeCell ref="H145:H148"/>
    <mergeCell ref="I145:I148"/>
    <mergeCell ref="J145:J148"/>
    <mergeCell ref="J120:J123"/>
    <mergeCell ref="L120:L123"/>
    <mergeCell ref="M120:M123"/>
    <mergeCell ref="A138:L138"/>
    <mergeCell ref="B140:K140"/>
    <mergeCell ref="B115:K115"/>
    <mergeCell ref="B116:K116"/>
    <mergeCell ref="B117:K117"/>
    <mergeCell ref="A118:M118"/>
    <mergeCell ref="A119:A123"/>
    <mergeCell ref="B119:B123"/>
    <mergeCell ref="C119:C123"/>
    <mergeCell ref="D119:D123"/>
    <mergeCell ref="E119:E123"/>
    <mergeCell ref="F119:J119"/>
    <mergeCell ref="K119:K123"/>
    <mergeCell ref="L119:M119"/>
    <mergeCell ref="F120:F123"/>
    <mergeCell ref="G120:G123"/>
    <mergeCell ref="H120:H123"/>
    <mergeCell ref="I120:I123"/>
    <mergeCell ref="A107:K107"/>
    <mergeCell ref="A68:L68"/>
    <mergeCell ref="A69:A73"/>
    <mergeCell ref="B69:B73"/>
    <mergeCell ref="C69:C73"/>
    <mergeCell ref="D69:D73"/>
    <mergeCell ref="E69:E73"/>
    <mergeCell ref="F69:I69"/>
    <mergeCell ref="J69:J73"/>
    <mergeCell ref="K69:L69"/>
    <mergeCell ref="F70:F73"/>
    <mergeCell ref="G70:G73"/>
    <mergeCell ref="H70:H73"/>
    <mergeCell ref="I70:I73"/>
    <mergeCell ref="K70:K73"/>
    <mergeCell ref="L70:L73"/>
    <mergeCell ref="A63:K63"/>
    <mergeCell ref="A43:A47"/>
    <mergeCell ref="B43:B47"/>
    <mergeCell ref="C43:C47"/>
    <mergeCell ref="D43:D47"/>
    <mergeCell ref="E43:E47"/>
    <mergeCell ref="K6:K9"/>
    <mergeCell ref="A42:L42"/>
    <mergeCell ref="L6:L9"/>
    <mergeCell ref="A37:K37"/>
    <mergeCell ref="B5:B9"/>
    <mergeCell ref="A5:A9"/>
    <mergeCell ref="F43:I43"/>
    <mergeCell ref="J43:J47"/>
    <mergeCell ref="K43:L43"/>
    <mergeCell ref="F44:F47"/>
    <mergeCell ref="G44:G47"/>
    <mergeCell ref="H44:H47"/>
    <mergeCell ref="I44:I47"/>
    <mergeCell ref="K44:K47"/>
    <mergeCell ref="L44:L47"/>
    <mergeCell ref="A4:L4"/>
    <mergeCell ref="C5:C9"/>
    <mergeCell ref="D5:D9"/>
    <mergeCell ref="E5:E9"/>
    <mergeCell ref="F5:I5"/>
    <mergeCell ref="J5:J9"/>
    <mergeCell ref="K5:L5"/>
    <mergeCell ref="F6:F9"/>
    <mergeCell ref="G6:G9"/>
    <mergeCell ref="H6:H9"/>
    <mergeCell ref="I6:I9"/>
  </mergeCells>
  <pageMargins left="0.51181102362204722" right="0.51181102362204722" top="0.78740157480314965" bottom="0.78740157480314965" header="0.31496062992125984" footer="0.31496062992125984"/>
  <pageSetup scale="5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7"/>
  <sheetViews>
    <sheetView topLeftCell="A9" workbookViewId="0">
      <selection activeCell="A2" sqref="A2:B26"/>
    </sheetView>
  </sheetViews>
  <sheetFormatPr defaultRowHeight="15"/>
  <cols>
    <col min="2" max="2" width="11" customWidth="1"/>
    <col min="5" max="5" width="56.140625" customWidth="1"/>
    <col min="9" max="9" width="13" customWidth="1"/>
    <col min="14" max="14" width="10.5703125" customWidth="1"/>
  </cols>
  <sheetData>
    <row r="1" spans="1:15" ht="39" thickTop="1">
      <c r="A1" s="174" t="s">
        <v>1</v>
      </c>
      <c r="B1" s="162" t="s">
        <v>2</v>
      </c>
      <c r="C1" s="1"/>
      <c r="D1" s="163" t="s">
        <v>3</v>
      </c>
      <c r="E1" s="175" t="s">
        <v>4</v>
      </c>
      <c r="F1" s="176" t="s">
        <v>5</v>
      </c>
      <c r="G1" s="164" t="s">
        <v>6</v>
      </c>
      <c r="H1" s="358" t="s">
        <v>7</v>
      </c>
      <c r="I1" s="359"/>
      <c r="J1" s="165" t="s">
        <v>8</v>
      </c>
      <c r="K1" s="176" t="s">
        <v>9</v>
      </c>
      <c r="L1" s="166" t="s">
        <v>10</v>
      </c>
      <c r="M1" s="177" t="s">
        <v>11</v>
      </c>
      <c r="N1" s="177" t="s">
        <v>11</v>
      </c>
      <c r="O1" s="2" t="s">
        <v>11</v>
      </c>
    </row>
    <row r="2" spans="1:15">
      <c r="A2" s="167" t="s">
        <v>259</v>
      </c>
      <c r="B2" s="3" t="s">
        <v>17</v>
      </c>
      <c r="C2" s="3" t="s">
        <v>18</v>
      </c>
      <c r="D2" s="14" t="s">
        <v>19</v>
      </c>
      <c r="E2" s="13" t="s">
        <v>260</v>
      </c>
      <c r="F2" s="7" t="s">
        <v>21</v>
      </c>
      <c r="G2" s="16">
        <v>2</v>
      </c>
      <c r="H2" s="168">
        <v>890.24250000000006</v>
      </c>
      <c r="I2" s="169">
        <v>1780.4850000000001</v>
      </c>
      <c r="J2" s="170">
        <v>7.9634781928795209E-3</v>
      </c>
      <c r="K2" s="171">
        <v>2.4069220302814276E-2</v>
      </c>
      <c r="L2" s="172">
        <v>0</v>
      </c>
      <c r="M2" s="5">
        <v>0</v>
      </c>
      <c r="N2" s="5">
        <v>1780.4850000000001</v>
      </c>
      <c r="O2" s="173">
        <v>0</v>
      </c>
    </row>
    <row r="3" spans="1:15">
      <c r="A3" s="167" t="s">
        <v>257</v>
      </c>
      <c r="B3" s="3" t="s">
        <v>17</v>
      </c>
      <c r="C3" s="3" t="s">
        <v>23</v>
      </c>
      <c r="D3" s="14" t="s">
        <v>19</v>
      </c>
      <c r="E3" s="13" t="s">
        <v>258</v>
      </c>
      <c r="F3" s="7" t="s">
        <v>21</v>
      </c>
      <c r="G3" s="16">
        <v>3</v>
      </c>
      <c r="H3" s="168">
        <v>426.89850000000001</v>
      </c>
      <c r="I3" s="169">
        <v>1280.6955</v>
      </c>
      <c r="J3" s="170">
        <v>5.7280969432311618E-3</v>
      </c>
      <c r="K3" s="171">
        <v>1.73128906619954E-2</v>
      </c>
      <c r="L3" s="172">
        <v>0</v>
      </c>
      <c r="M3" s="5">
        <v>0</v>
      </c>
      <c r="N3" s="5">
        <v>1280.6955</v>
      </c>
      <c r="O3" s="173">
        <v>0</v>
      </c>
    </row>
    <row r="4" spans="1:15">
      <c r="A4" s="167" t="s">
        <v>255</v>
      </c>
      <c r="B4" s="3" t="s">
        <v>17</v>
      </c>
      <c r="C4" s="3" t="s">
        <v>26</v>
      </c>
      <c r="D4" s="14" t="s">
        <v>19</v>
      </c>
      <c r="E4" s="13" t="s">
        <v>256</v>
      </c>
      <c r="F4" s="7" t="s">
        <v>21</v>
      </c>
      <c r="G4" s="16">
        <v>4</v>
      </c>
      <c r="H4" s="168">
        <v>213</v>
      </c>
      <c r="I4" s="169">
        <v>852</v>
      </c>
      <c r="J4" s="170">
        <v>3.810693951554409E-3</v>
      </c>
      <c r="K4" s="171">
        <v>1.1517634632135492E-2</v>
      </c>
      <c r="L4" s="172">
        <v>0</v>
      </c>
      <c r="M4" s="5">
        <v>0</v>
      </c>
      <c r="N4" s="5">
        <v>852</v>
      </c>
      <c r="O4" s="173">
        <v>0</v>
      </c>
    </row>
    <row r="5" spans="1:15" ht="25.5">
      <c r="A5" s="167" t="s">
        <v>254</v>
      </c>
      <c r="B5" s="3" t="s">
        <v>17</v>
      </c>
      <c r="C5" s="3" t="s">
        <v>29</v>
      </c>
      <c r="D5" s="14" t="s">
        <v>19</v>
      </c>
      <c r="E5" s="13" t="s">
        <v>116</v>
      </c>
      <c r="F5" s="7" t="s">
        <v>21</v>
      </c>
      <c r="G5" s="16">
        <v>1</v>
      </c>
      <c r="H5" s="168">
        <v>451.59449999999998</v>
      </c>
      <c r="I5" s="169">
        <v>451.59449999999998</v>
      </c>
      <c r="J5" s="170">
        <v>2.0198221005930015E-3</v>
      </c>
      <c r="K5" s="171">
        <v>6.1048127381243085E-3</v>
      </c>
      <c r="L5" s="172">
        <v>0</v>
      </c>
      <c r="M5" s="5">
        <v>0</v>
      </c>
      <c r="N5" s="5">
        <v>451.59449999999998</v>
      </c>
      <c r="O5" s="173">
        <v>0</v>
      </c>
    </row>
    <row r="6" spans="1:15">
      <c r="A6" s="167" t="s">
        <v>213</v>
      </c>
      <c r="B6" s="3" t="s">
        <v>17</v>
      </c>
      <c r="C6" s="3" t="s">
        <v>32</v>
      </c>
      <c r="D6" s="14" t="s">
        <v>19</v>
      </c>
      <c r="E6" s="13" t="s">
        <v>214</v>
      </c>
      <c r="F6" s="7" t="s">
        <v>21</v>
      </c>
      <c r="G6" s="16">
        <v>3</v>
      </c>
      <c r="H6" s="168">
        <v>190</v>
      </c>
      <c r="I6" s="169">
        <v>570</v>
      </c>
      <c r="J6" s="170">
        <v>2.5494079253356961E-3</v>
      </c>
      <c r="K6" s="171">
        <v>7.7054597891047299E-3</v>
      </c>
      <c r="L6" s="172">
        <v>0</v>
      </c>
      <c r="M6" s="5">
        <v>0</v>
      </c>
      <c r="N6" s="5">
        <v>570</v>
      </c>
      <c r="O6" s="173">
        <v>0</v>
      </c>
    </row>
    <row r="7" spans="1:15">
      <c r="A7" s="167" t="s">
        <v>252</v>
      </c>
      <c r="B7" s="3" t="s">
        <v>17</v>
      </c>
      <c r="C7" s="3" t="s">
        <v>35</v>
      </c>
      <c r="D7" s="14" t="s">
        <v>19</v>
      </c>
      <c r="E7" s="13" t="s">
        <v>253</v>
      </c>
      <c r="F7" s="7" t="s">
        <v>21</v>
      </c>
      <c r="G7" s="16">
        <v>1</v>
      </c>
      <c r="H7" s="168">
        <v>352</v>
      </c>
      <c r="I7" s="169">
        <v>352</v>
      </c>
      <c r="J7" s="170">
        <v>1.5743712100318684E-3</v>
      </c>
      <c r="K7" s="171">
        <v>4.7584593785348506E-3</v>
      </c>
      <c r="L7" s="172">
        <v>0</v>
      </c>
      <c r="M7" s="5">
        <v>0</v>
      </c>
      <c r="N7" s="5">
        <v>352</v>
      </c>
      <c r="O7" s="173">
        <v>0</v>
      </c>
    </row>
    <row r="8" spans="1:15" ht="25.5">
      <c r="A8" s="167" t="s">
        <v>251</v>
      </c>
      <c r="B8" s="3" t="s">
        <v>17</v>
      </c>
      <c r="C8" s="3" t="s">
        <v>38</v>
      </c>
      <c r="D8" s="14" t="s">
        <v>19</v>
      </c>
      <c r="E8" s="13" t="s">
        <v>124</v>
      </c>
      <c r="F8" s="7" t="s">
        <v>21</v>
      </c>
      <c r="G8" s="16">
        <v>1</v>
      </c>
      <c r="H8" s="168">
        <v>295.029</v>
      </c>
      <c r="I8" s="169">
        <v>295.029</v>
      </c>
      <c r="J8" s="170">
        <v>1.3195601242173072E-3</v>
      </c>
      <c r="K8" s="171">
        <v>3.9883054317890864E-3</v>
      </c>
      <c r="L8" s="172">
        <v>0</v>
      </c>
      <c r="M8" s="5">
        <v>0</v>
      </c>
      <c r="N8" s="5">
        <v>295.029</v>
      </c>
      <c r="O8" s="173">
        <v>0</v>
      </c>
    </row>
    <row r="9" spans="1:15" ht="25.5">
      <c r="A9" s="167" t="s">
        <v>249</v>
      </c>
      <c r="B9" s="3" t="s">
        <v>17</v>
      </c>
      <c r="C9" s="3" t="s">
        <v>41</v>
      </c>
      <c r="D9" s="14" t="s">
        <v>19</v>
      </c>
      <c r="E9" s="13" t="s">
        <v>250</v>
      </c>
      <c r="F9" s="7" t="s">
        <v>21</v>
      </c>
      <c r="G9" s="16">
        <v>2</v>
      </c>
      <c r="H9" s="168">
        <v>226.08599999999998</v>
      </c>
      <c r="I9" s="169">
        <v>452.17199999999997</v>
      </c>
      <c r="J9" s="170">
        <v>2.0224050533594602E-3</v>
      </c>
      <c r="K9" s="171">
        <v>6.1126195855422168E-3</v>
      </c>
      <c r="L9" s="172">
        <v>0</v>
      </c>
      <c r="M9" s="5">
        <v>0</v>
      </c>
      <c r="N9" s="5">
        <v>452.17199999999997</v>
      </c>
      <c r="O9" s="173">
        <v>0</v>
      </c>
    </row>
    <row r="10" spans="1:15" ht="38.25">
      <c r="A10" s="167" t="s">
        <v>236</v>
      </c>
      <c r="B10" s="3" t="s">
        <v>17</v>
      </c>
      <c r="C10" s="3" t="s">
        <v>44</v>
      </c>
      <c r="D10" s="14" t="s">
        <v>19</v>
      </c>
      <c r="E10" s="13" t="s">
        <v>237</v>
      </c>
      <c r="F10" s="7" t="s">
        <v>21</v>
      </c>
      <c r="G10" s="16">
        <v>2</v>
      </c>
      <c r="H10" s="168">
        <v>1117.5999999999999</v>
      </c>
      <c r="I10" s="169">
        <v>2235.1999999999998</v>
      </c>
      <c r="J10" s="170">
        <v>9.9972571837023648E-3</v>
      </c>
      <c r="K10" s="171">
        <v>3.0216217053696301E-2</v>
      </c>
      <c r="L10" s="172">
        <v>0</v>
      </c>
      <c r="M10" s="5">
        <v>0</v>
      </c>
      <c r="N10" s="5">
        <v>2235.1999999999998</v>
      </c>
      <c r="O10" s="173">
        <v>0</v>
      </c>
    </row>
    <row r="11" spans="1:15" ht="25.5">
      <c r="A11" s="167" t="s">
        <v>234</v>
      </c>
      <c r="B11" s="3" t="s">
        <v>17</v>
      </c>
      <c r="C11" s="3" t="s">
        <v>47</v>
      </c>
      <c r="D11" s="14" t="s">
        <v>19</v>
      </c>
      <c r="E11" s="13" t="s">
        <v>235</v>
      </c>
      <c r="F11" s="7" t="s">
        <v>21</v>
      </c>
      <c r="G11" s="16">
        <v>2</v>
      </c>
      <c r="H11" s="168">
        <v>637.35</v>
      </c>
      <c r="I11" s="169">
        <v>1274.7</v>
      </c>
      <c r="J11" s="170">
        <v>5.7012811972375647E-3</v>
      </c>
      <c r="K11" s="171">
        <v>1.7231841391529473E-2</v>
      </c>
      <c r="L11" s="172">
        <v>0</v>
      </c>
      <c r="M11" s="5">
        <v>0</v>
      </c>
      <c r="N11" s="5">
        <v>1274.7</v>
      </c>
      <c r="O11" s="173">
        <v>0</v>
      </c>
    </row>
    <row r="12" spans="1:15">
      <c r="A12" s="167" t="s">
        <v>247</v>
      </c>
      <c r="B12" s="3" t="s">
        <v>17</v>
      </c>
      <c r="C12" s="3" t="s">
        <v>50</v>
      </c>
      <c r="D12" s="14" t="s">
        <v>19</v>
      </c>
      <c r="E12" s="13" t="s">
        <v>248</v>
      </c>
      <c r="F12" s="7" t="s">
        <v>21</v>
      </c>
      <c r="G12" s="16">
        <v>2</v>
      </c>
      <c r="H12" s="168">
        <v>146.65349999999998</v>
      </c>
      <c r="I12" s="169">
        <v>293.30699999999996</v>
      </c>
      <c r="J12" s="170">
        <v>1.3118582286955035E-3</v>
      </c>
      <c r="K12" s="171">
        <v>3.9650268322156852E-3</v>
      </c>
      <c r="L12" s="172">
        <v>0</v>
      </c>
      <c r="M12" s="5">
        <v>0</v>
      </c>
      <c r="N12" s="5">
        <v>293.30699999999996</v>
      </c>
      <c r="O12" s="173">
        <v>0</v>
      </c>
    </row>
    <row r="13" spans="1:15">
      <c r="A13" s="167" t="s">
        <v>246</v>
      </c>
      <c r="B13" s="3" t="s">
        <v>17</v>
      </c>
      <c r="C13" s="3" t="s">
        <v>53</v>
      </c>
      <c r="D13" s="14" t="s">
        <v>19</v>
      </c>
      <c r="E13" s="13" t="s">
        <v>132</v>
      </c>
      <c r="F13" s="7" t="s">
        <v>21</v>
      </c>
      <c r="G13" s="16">
        <v>1</v>
      </c>
      <c r="H13" s="168">
        <v>3.5909999999999997</v>
      </c>
      <c r="I13" s="169">
        <v>3.5909999999999997</v>
      </c>
      <c r="J13" s="170">
        <v>1.6061269929614885E-5</v>
      </c>
      <c r="K13" s="171">
        <v>4.8544396671359796E-5</v>
      </c>
      <c r="L13" s="172">
        <v>0</v>
      </c>
      <c r="M13" s="5">
        <v>0</v>
      </c>
      <c r="N13" s="5">
        <v>3.5909999999999997</v>
      </c>
      <c r="O13" s="173">
        <v>0</v>
      </c>
    </row>
    <row r="14" spans="1:15">
      <c r="A14" s="167" t="s">
        <v>244</v>
      </c>
      <c r="B14" s="3" t="s">
        <v>17</v>
      </c>
      <c r="C14" s="3" t="s">
        <v>56</v>
      </c>
      <c r="D14" s="14" t="s">
        <v>19</v>
      </c>
      <c r="E14" s="13" t="s">
        <v>245</v>
      </c>
      <c r="F14" s="7" t="s">
        <v>21</v>
      </c>
      <c r="G14" s="16">
        <v>17</v>
      </c>
      <c r="H14" s="168">
        <v>2.6145</v>
      </c>
      <c r="I14" s="169">
        <v>44.4465</v>
      </c>
      <c r="J14" s="170">
        <v>1.9879343746216318E-4</v>
      </c>
      <c r="K14" s="171">
        <v>6.008433658183217E-4</v>
      </c>
      <c r="L14" s="172">
        <v>0</v>
      </c>
      <c r="M14" s="5">
        <v>0</v>
      </c>
      <c r="N14" s="5">
        <v>44.4465</v>
      </c>
      <c r="O14" s="173">
        <v>0</v>
      </c>
    </row>
    <row r="15" spans="1:15" ht="25.5">
      <c r="A15" s="167" t="s">
        <v>227</v>
      </c>
      <c r="B15" s="3" t="s">
        <v>17</v>
      </c>
      <c r="C15" s="3" t="s">
        <v>59</v>
      </c>
      <c r="D15" s="14" t="s">
        <v>19</v>
      </c>
      <c r="E15" s="13" t="s">
        <v>228</v>
      </c>
      <c r="F15" s="7" t="s">
        <v>21</v>
      </c>
      <c r="G15" s="16">
        <v>136</v>
      </c>
      <c r="H15" s="168">
        <v>2.95</v>
      </c>
      <c r="I15" s="169">
        <v>401.20000000000005</v>
      </c>
      <c r="J15" s="170">
        <v>1.7944253677976867E-3</v>
      </c>
      <c r="K15" s="171">
        <v>5.423562223489155E-3</v>
      </c>
      <c r="L15" s="172">
        <v>0</v>
      </c>
      <c r="M15" s="5">
        <v>0</v>
      </c>
      <c r="N15" s="5">
        <v>401.20000000000005</v>
      </c>
      <c r="O15" s="173">
        <v>0</v>
      </c>
    </row>
    <row r="16" spans="1:15" ht="25.5">
      <c r="A16" s="167" t="s">
        <v>229</v>
      </c>
      <c r="B16" s="3" t="s">
        <v>17</v>
      </c>
      <c r="C16" s="3" t="s">
        <v>62</v>
      </c>
      <c r="D16" s="14" t="s">
        <v>19</v>
      </c>
      <c r="E16" s="13" t="s">
        <v>134</v>
      </c>
      <c r="F16" s="7" t="s">
        <v>21</v>
      </c>
      <c r="G16" s="16">
        <v>8</v>
      </c>
      <c r="H16" s="168">
        <v>6.2684999999999995</v>
      </c>
      <c r="I16" s="169">
        <v>50.147999999999996</v>
      </c>
      <c r="J16" s="170">
        <v>2.2429422568374469E-4</v>
      </c>
      <c r="K16" s="171">
        <v>6.7791824123512976E-4</v>
      </c>
      <c r="L16" s="172">
        <v>0</v>
      </c>
      <c r="M16" s="5">
        <v>0</v>
      </c>
      <c r="N16" s="5">
        <v>50.147999999999996</v>
      </c>
      <c r="O16" s="173">
        <v>0</v>
      </c>
    </row>
    <row r="17" spans="1:15" ht="25.5">
      <c r="A17" s="167" t="s">
        <v>230</v>
      </c>
      <c r="B17" s="3" t="s">
        <v>17</v>
      </c>
      <c r="C17" s="3" t="s">
        <v>65</v>
      </c>
      <c r="D17" s="14" t="s">
        <v>19</v>
      </c>
      <c r="E17" s="13" t="s">
        <v>231</v>
      </c>
      <c r="F17" s="7" t="s">
        <v>21</v>
      </c>
      <c r="G17" s="16">
        <v>1</v>
      </c>
      <c r="H17" s="168">
        <v>1789</v>
      </c>
      <c r="I17" s="169">
        <v>1789</v>
      </c>
      <c r="J17" s="170">
        <v>8.00156276916765E-3</v>
      </c>
      <c r="K17" s="171">
        <v>2.4184329057383092E-2</v>
      </c>
      <c r="L17" s="172">
        <v>0</v>
      </c>
      <c r="M17" s="5">
        <v>0</v>
      </c>
      <c r="N17" s="5">
        <v>1789</v>
      </c>
      <c r="O17" s="173">
        <v>0</v>
      </c>
    </row>
    <row r="18" spans="1:15" ht="25.5">
      <c r="A18" s="167" t="s">
        <v>220</v>
      </c>
      <c r="B18" s="3" t="s">
        <v>17</v>
      </c>
      <c r="C18" s="3" t="s">
        <v>68</v>
      </c>
      <c r="D18" s="14" t="s">
        <v>19</v>
      </c>
      <c r="E18" s="13" t="s">
        <v>138</v>
      </c>
      <c r="F18" s="7" t="s">
        <v>21</v>
      </c>
      <c r="G18" s="16">
        <v>1</v>
      </c>
      <c r="H18" s="168">
        <v>340</v>
      </c>
      <c r="I18" s="169">
        <v>340</v>
      </c>
      <c r="J18" s="170">
        <v>1.5206994642353274E-3</v>
      </c>
      <c r="K18" s="171">
        <v>4.596239172448436E-3</v>
      </c>
      <c r="L18" s="172">
        <v>0</v>
      </c>
      <c r="M18" s="5">
        <v>0</v>
      </c>
      <c r="N18" s="5">
        <v>340</v>
      </c>
      <c r="O18" s="173">
        <v>0</v>
      </c>
    </row>
    <row r="19" spans="1:15" ht="25.5">
      <c r="A19" s="167" t="s">
        <v>211</v>
      </c>
      <c r="B19" s="3" t="s">
        <v>17</v>
      </c>
      <c r="C19" s="3" t="s">
        <v>71</v>
      </c>
      <c r="D19" s="14" t="s">
        <v>19</v>
      </c>
      <c r="E19" s="13" t="s">
        <v>212</v>
      </c>
      <c r="F19" s="7" t="s">
        <v>21</v>
      </c>
      <c r="G19" s="16">
        <v>1</v>
      </c>
      <c r="H19" s="168">
        <v>2900</v>
      </c>
      <c r="I19" s="169">
        <v>2900</v>
      </c>
      <c r="J19" s="170">
        <v>1.2970671900830734E-2</v>
      </c>
      <c r="K19" s="171">
        <v>3.9203216470883713E-2</v>
      </c>
      <c r="L19" s="172">
        <v>0</v>
      </c>
      <c r="M19" s="5">
        <v>0</v>
      </c>
      <c r="N19" s="5">
        <v>2900</v>
      </c>
      <c r="O19" s="173">
        <v>0</v>
      </c>
    </row>
    <row r="20" spans="1:15" ht="25.5">
      <c r="A20" s="167" t="s">
        <v>225</v>
      </c>
      <c r="B20" s="3" t="s">
        <v>17</v>
      </c>
      <c r="C20" s="3" t="s">
        <v>74</v>
      </c>
      <c r="D20" s="14" t="s">
        <v>19</v>
      </c>
      <c r="E20" s="13" t="s">
        <v>226</v>
      </c>
      <c r="F20" s="7" t="s">
        <v>21</v>
      </c>
      <c r="G20" s="16">
        <v>1</v>
      </c>
      <c r="H20" s="168">
        <v>240.72299999999998</v>
      </c>
      <c r="I20" s="169">
        <v>240.72299999999998</v>
      </c>
      <c r="J20" s="170">
        <v>1.076668638615061E-3</v>
      </c>
      <c r="K20" s="171">
        <v>3.2541778891450137E-3</v>
      </c>
      <c r="L20" s="172">
        <v>0</v>
      </c>
      <c r="M20" s="5">
        <v>0</v>
      </c>
      <c r="N20" s="5">
        <v>240.72299999999998</v>
      </c>
      <c r="O20" s="173">
        <v>0</v>
      </c>
    </row>
    <row r="21" spans="1:15">
      <c r="A21" s="167" t="s">
        <v>223</v>
      </c>
      <c r="B21" s="3" t="s">
        <v>17</v>
      </c>
      <c r="C21" s="3" t="s">
        <v>77</v>
      </c>
      <c r="D21" s="14" t="s">
        <v>19</v>
      </c>
      <c r="E21" s="13" t="s">
        <v>224</v>
      </c>
      <c r="F21" s="7" t="s">
        <v>21</v>
      </c>
      <c r="G21" s="16">
        <v>2</v>
      </c>
      <c r="H21" s="168">
        <v>76.5</v>
      </c>
      <c r="I21" s="169">
        <v>153</v>
      </c>
      <c r="J21" s="170">
        <v>6.8431475890589743E-4</v>
      </c>
      <c r="K21" s="171">
        <v>2.0683076276017962E-3</v>
      </c>
      <c r="L21" s="172">
        <v>0</v>
      </c>
      <c r="M21" s="5">
        <v>0</v>
      </c>
      <c r="N21" s="5">
        <v>153</v>
      </c>
      <c r="O21" s="173">
        <v>0</v>
      </c>
    </row>
    <row r="22" spans="1:15" ht="25.5">
      <c r="A22" s="167" t="s">
        <v>218</v>
      </c>
      <c r="B22" s="3" t="s">
        <v>17</v>
      </c>
      <c r="C22" s="3" t="s">
        <v>80</v>
      </c>
      <c r="D22" s="14" t="s">
        <v>19</v>
      </c>
      <c r="E22" s="13" t="s">
        <v>146</v>
      </c>
      <c r="F22" s="7" t="s">
        <v>21</v>
      </c>
      <c r="G22" s="16">
        <v>1</v>
      </c>
      <c r="H22" s="168">
        <v>2350</v>
      </c>
      <c r="I22" s="169">
        <v>2350</v>
      </c>
      <c r="J22" s="170">
        <v>1.051071688515594E-2</v>
      </c>
      <c r="K22" s="171">
        <v>3.1768123691923007E-2</v>
      </c>
      <c r="L22" s="172">
        <v>0</v>
      </c>
      <c r="M22" s="5">
        <v>0</v>
      </c>
      <c r="N22" s="5">
        <v>2350</v>
      </c>
      <c r="O22" s="173">
        <v>0</v>
      </c>
    </row>
    <row r="23" spans="1:15" ht="51">
      <c r="A23" s="167" t="s">
        <v>219</v>
      </c>
      <c r="B23" s="3" t="s">
        <v>17</v>
      </c>
      <c r="C23" s="3" t="s">
        <v>83</v>
      </c>
      <c r="D23" s="14" t="s">
        <v>19</v>
      </c>
      <c r="E23" s="13" t="s">
        <v>148</v>
      </c>
      <c r="F23" s="7" t="s">
        <v>21</v>
      </c>
      <c r="G23" s="16">
        <v>1</v>
      </c>
      <c r="H23" s="168">
        <v>4270</v>
      </c>
      <c r="I23" s="169">
        <v>4270</v>
      </c>
      <c r="J23" s="170">
        <v>1.9098196212602496E-2</v>
      </c>
      <c r="K23" s="171">
        <v>5.7723356665749473E-2</v>
      </c>
      <c r="L23" s="172">
        <v>0</v>
      </c>
      <c r="M23" s="5">
        <v>0</v>
      </c>
      <c r="N23" s="5">
        <v>4270</v>
      </c>
      <c r="O23" s="173">
        <v>0</v>
      </c>
    </row>
    <row r="24" spans="1:15" ht="25.5">
      <c r="A24" s="167" t="s">
        <v>232</v>
      </c>
      <c r="B24" s="3" t="s">
        <v>17</v>
      </c>
      <c r="C24" s="3" t="s">
        <v>86</v>
      </c>
      <c r="D24" s="14" t="s">
        <v>19</v>
      </c>
      <c r="E24" s="13" t="s">
        <v>90</v>
      </c>
      <c r="F24" s="7" t="s">
        <v>21</v>
      </c>
      <c r="G24" s="16">
        <v>1</v>
      </c>
      <c r="H24" s="168">
        <v>967.5</v>
      </c>
      <c r="I24" s="169">
        <v>967.5</v>
      </c>
      <c r="J24" s="170">
        <v>4.3272845048461161E-3</v>
      </c>
      <c r="K24" s="171">
        <v>1.307900411571724E-2</v>
      </c>
      <c r="L24" s="172">
        <v>0</v>
      </c>
      <c r="M24" s="5">
        <v>0</v>
      </c>
      <c r="N24" s="5">
        <v>967.5</v>
      </c>
      <c r="O24" s="173">
        <v>0</v>
      </c>
    </row>
    <row r="25" spans="1:15" ht="63.75">
      <c r="A25" s="167" t="s">
        <v>207</v>
      </c>
      <c r="B25" s="3" t="s">
        <v>17</v>
      </c>
      <c r="C25" s="3" t="s">
        <v>89</v>
      </c>
      <c r="D25" s="14" t="s">
        <v>19</v>
      </c>
      <c r="E25" s="13" t="s">
        <v>208</v>
      </c>
      <c r="F25" s="7" t="s">
        <v>21</v>
      </c>
      <c r="G25" s="16">
        <v>2</v>
      </c>
      <c r="H25" s="168">
        <v>24574.38725</v>
      </c>
      <c r="I25" s="169">
        <v>49148.7745</v>
      </c>
      <c r="J25" s="170">
        <v>0.21982504426462626</v>
      </c>
      <c r="K25" s="171">
        <v>0.66441036069039638</v>
      </c>
      <c r="L25" s="172">
        <v>0</v>
      </c>
      <c r="M25" s="5">
        <v>0</v>
      </c>
      <c r="N25" s="5">
        <v>49148.7745</v>
      </c>
      <c r="O25" s="173">
        <v>0</v>
      </c>
    </row>
    <row r="26" spans="1:15" ht="51">
      <c r="A26" s="167" t="s">
        <v>209</v>
      </c>
      <c r="B26" s="3" t="s">
        <v>17</v>
      </c>
      <c r="C26" s="3" t="s">
        <v>272</v>
      </c>
      <c r="D26" s="14" t="s">
        <v>19</v>
      </c>
      <c r="E26" s="13" t="s">
        <v>210</v>
      </c>
      <c r="F26" s="7" t="s">
        <v>21</v>
      </c>
      <c r="G26" s="16">
        <v>1</v>
      </c>
      <c r="H26" s="168">
        <v>14390.2395</v>
      </c>
      <c r="I26" s="169">
        <v>14390.2395</v>
      </c>
      <c r="J26" s="170">
        <v>6.4362439699611904E-2</v>
      </c>
      <c r="K26" s="171">
        <v>1</v>
      </c>
      <c r="L26" s="172">
        <v>0</v>
      </c>
      <c r="M26" s="5">
        <v>0</v>
      </c>
      <c r="N26" s="5">
        <v>14390.2395</v>
      </c>
      <c r="O26" s="173">
        <v>0</v>
      </c>
    </row>
    <row r="27" spans="1:15">
      <c r="N27" s="178">
        <f>SUM(N2:N26)</f>
        <v>86885.805499999988</v>
      </c>
    </row>
  </sheetData>
  <mergeCells count="1">
    <mergeCell ref="H1:I1"/>
  </mergeCells>
  <conditionalFormatting sqref="L2:N26">
    <cfRule type="cellIs" dxfId="3" priority="12" stopIfTrue="1" operator="equal">
      <formula>0</formula>
    </cfRule>
  </conditionalFormatting>
  <conditionalFormatting sqref="L2:L26">
    <cfRule type="cellIs" dxfId="2" priority="9" operator="between">
      <formula>1%</formula>
      <formula>20%</formula>
    </cfRule>
  </conditionalFormatting>
  <conditionalFormatting sqref="D2:D26">
    <cfRule type="containsText" dxfId="1" priority="7" stopIfTrue="1" operator="containsText" text="SER">
      <formula>NOT(ISERROR(SEARCH("SER",D2)))</formula>
    </cfRule>
    <cfRule type="cellIs" dxfId="0" priority="8" stopIfTrue="1" operator="equal">
      <formula>"""SER"""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C8" sqref="C8"/>
    </sheetView>
  </sheetViews>
  <sheetFormatPr defaultRowHeight="15"/>
  <cols>
    <col min="3" max="3" width="44.42578125" customWidth="1"/>
  </cols>
  <sheetData>
    <row r="1" spans="1:7">
      <c r="A1" s="179">
        <v>9</v>
      </c>
      <c r="B1" s="180"/>
      <c r="C1" s="181" t="s">
        <v>273</v>
      </c>
      <c r="D1" s="182"/>
      <c r="E1" s="183"/>
      <c r="F1" s="184"/>
      <c r="G1" s="185"/>
    </row>
    <row r="2" spans="1:7" ht="24.75" thickBot="1">
      <c r="A2" s="186" t="s">
        <v>274</v>
      </c>
      <c r="B2" s="187">
        <v>9817</v>
      </c>
      <c r="C2" s="188" t="s">
        <v>275</v>
      </c>
      <c r="D2" s="189" t="s">
        <v>159</v>
      </c>
      <c r="E2" s="190">
        <v>3168</v>
      </c>
      <c r="F2" s="191">
        <v>13.08</v>
      </c>
      <c r="G2" s="192">
        <v>41437.440000000002</v>
      </c>
    </row>
    <row r="3" spans="1:7" ht="24.75" thickBot="1">
      <c r="A3" s="193" t="s">
        <v>276</v>
      </c>
      <c r="B3" s="194">
        <v>303</v>
      </c>
      <c r="C3" s="195" t="s">
        <v>277</v>
      </c>
      <c r="D3" s="196" t="s">
        <v>101</v>
      </c>
      <c r="E3" s="197">
        <v>528</v>
      </c>
      <c r="F3" s="198">
        <v>2.4500000000000002</v>
      </c>
      <c r="G3" s="199">
        <v>1293.6000000000001</v>
      </c>
    </row>
    <row r="4" spans="1:7" ht="26.25" thickBot="1">
      <c r="A4" s="193" t="s">
        <v>278</v>
      </c>
      <c r="B4" s="200" t="s">
        <v>279</v>
      </c>
      <c r="C4" s="195" t="s">
        <v>280</v>
      </c>
      <c r="D4" s="196" t="s">
        <v>101</v>
      </c>
      <c r="E4" s="197">
        <v>251</v>
      </c>
      <c r="F4" s="198">
        <v>15.11</v>
      </c>
      <c r="G4" s="199">
        <v>3792.6099999999997</v>
      </c>
    </row>
    <row r="5" spans="1:7">
      <c r="G5" s="46">
        <f>SUM(G2:G4)</f>
        <v>46523.65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A2" sqref="A2:G5"/>
    </sheetView>
  </sheetViews>
  <sheetFormatPr defaultRowHeight="15"/>
  <cols>
    <col min="3" max="3" width="34.5703125" customWidth="1"/>
  </cols>
  <sheetData>
    <row r="1" spans="1:7" ht="15.75" thickBot="1">
      <c r="A1" s="186">
        <v>10</v>
      </c>
      <c r="B1" s="201"/>
      <c r="C1" s="202" t="s">
        <v>273</v>
      </c>
      <c r="D1" s="203"/>
      <c r="E1" s="190"/>
      <c r="F1" s="191"/>
      <c r="G1" s="192"/>
    </row>
    <row r="2" spans="1:7" ht="24.75" thickBot="1">
      <c r="A2" s="204" t="s">
        <v>281</v>
      </c>
      <c r="B2" s="194">
        <v>9828</v>
      </c>
      <c r="C2" s="195" t="s">
        <v>243</v>
      </c>
      <c r="D2" s="196" t="s">
        <v>159</v>
      </c>
      <c r="E2" s="197">
        <v>1068</v>
      </c>
      <c r="F2" s="198">
        <v>89.54</v>
      </c>
      <c r="G2" s="199">
        <v>95628.72</v>
      </c>
    </row>
    <row r="3" spans="1:7" ht="24">
      <c r="A3" s="205" t="s">
        <v>282</v>
      </c>
      <c r="B3" s="206">
        <v>1802</v>
      </c>
      <c r="C3" s="207" t="s">
        <v>283</v>
      </c>
      <c r="D3" s="208" t="s">
        <v>159</v>
      </c>
      <c r="E3" s="209">
        <v>3</v>
      </c>
      <c r="F3" s="210">
        <v>543.64</v>
      </c>
      <c r="G3" s="211">
        <v>1630.92</v>
      </c>
    </row>
    <row r="4" spans="1:7" ht="24.75" thickBot="1">
      <c r="A4" s="212" t="s">
        <v>284</v>
      </c>
      <c r="B4" s="187">
        <v>1780</v>
      </c>
      <c r="C4" s="188" t="s">
        <v>216</v>
      </c>
      <c r="D4" s="189" t="s">
        <v>159</v>
      </c>
      <c r="E4" s="190">
        <v>2</v>
      </c>
      <c r="F4" s="191">
        <v>204.79</v>
      </c>
      <c r="G4" s="192">
        <v>409.58</v>
      </c>
    </row>
    <row r="5" spans="1:7" ht="24.75" thickBot="1">
      <c r="A5" s="204" t="s">
        <v>285</v>
      </c>
      <c r="B5" s="194">
        <v>305</v>
      </c>
      <c r="C5" s="195" t="s">
        <v>286</v>
      </c>
      <c r="D5" s="196" t="s">
        <v>101</v>
      </c>
      <c r="E5" s="197">
        <v>183</v>
      </c>
      <c r="F5" s="198">
        <v>6</v>
      </c>
      <c r="G5" s="199">
        <v>1098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"/>
  <sheetViews>
    <sheetView workbookViewId="0">
      <selection activeCell="G3" sqref="G3:I5"/>
    </sheetView>
  </sheetViews>
  <sheetFormatPr defaultRowHeight="15"/>
  <cols>
    <col min="3" max="3" width="56.28515625" customWidth="1"/>
  </cols>
  <sheetData>
    <row r="1" spans="1:9">
      <c r="A1" s="247">
        <v>1</v>
      </c>
      <c r="B1" s="248"/>
      <c r="C1" s="249" t="s">
        <v>293</v>
      </c>
      <c r="D1" s="250"/>
      <c r="E1" s="251"/>
      <c r="F1" s="251"/>
      <c r="G1" s="252"/>
      <c r="H1" s="253">
        <f>H2+H16</f>
        <v>62891.780000000006</v>
      </c>
      <c r="I1" s="254"/>
    </row>
    <row r="2" spans="1:9">
      <c r="A2" s="229" t="s">
        <v>14</v>
      </c>
      <c r="B2" s="222"/>
      <c r="C2" s="255" t="s">
        <v>289</v>
      </c>
      <c r="D2" s="256"/>
      <c r="E2" s="257"/>
      <c r="F2" s="257"/>
      <c r="G2" s="226"/>
      <c r="H2" s="243">
        <f>SUM(I3:I15)</f>
        <v>62891.780000000006</v>
      </c>
      <c r="I2" s="258"/>
    </row>
    <row r="3" spans="1:9">
      <c r="A3" s="259" t="s">
        <v>15</v>
      </c>
      <c r="B3" s="260">
        <v>9817</v>
      </c>
      <c r="C3" s="261" t="s">
        <v>178</v>
      </c>
      <c r="D3" s="260" t="s">
        <v>159</v>
      </c>
      <c r="E3" s="260" t="e">
        <f>[1]QuantRede!D2</f>
        <v>#REF!</v>
      </c>
      <c r="F3" s="260" t="e">
        <f>[1]QuantRede!E2</f>
        <v>#REF!</v>
      </c>
      <c r="G3" s="262">
        <v>3838</v>
      </c>
      <c r="H3" s="260">
        <v>13.08</v>
      </c>
      <c r="I3" s="235">
        <f>ROUND(G3*H3,2)</f>
        <v>50201.04</v>
      </c>
    </row>
    <row r="4" spans="1:9">
      <c r="A4" s="259" t="s">
        <v>96</v>
      </c>
      <c r="B4" s="260">
        <v>303</v>
      </c>
      <c r="C4" s="261" t="s">
        <v>184</v>
      </c>
      <c r="D4" s="260" t="s">
        <v>101</v>
      </c>
      <c r="E4" s="260" t="e">
        <f>[1]QuantRede!D9</f>
        <v>#REF!</v>
      </c>
      <c r="F4" s="260" t="e">
        <f>[1]QuantRede!E9</f>
        <v>#REF!</v>
      </c>
      <c r="G4" s="263">
        <v>1244</v>
      </c>
      <c r="H4" s="260">
        <v>2.4500000000000002</v>
      </c>
      <c r="I4" s="235">
        <f t="shared" ref="I4:I5" si="0">ROUND(G4*H4,2)</f>
        <v>3047.8</v>
      </c>
    </row>
    <row r="5" spans="1:9">
      <c r="A5" s="259" t="s">
        <v>97</v>
      </c>
      <c r="B5" s="230">
        <v>20172</v>
      </c>
      <c r="C5" s="231" t="s">
        <v>290</v>
      </c>
      <c r="D5" s="232" t="s">
        <v>101</v>
      </c>
      <c r="E5" s="233">
        <v>0.46</v>
      </c>
      <c r="F5" s="234">
        <f t="shared" ref="F5" si="1">E5*G5</f>
        <v>144.44</v>
      </c>
      <c r="G5" s="235">
        <v>314</v>
      </c>
      <c r="H5" s="260">
        <v>30.71</v>
      </c>
      <c r="I5" s="235">
        <f t="shared" si="0"/>
        <v>9642.94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selection activeCell="G10" sqref="G10:H10"/>
    </sheetView>
  </sheetViews>
  <sheetFormatPr defaultRowHeight="15"/>
  <cols>
    <col min="3" max="3" width="48.42578125" customWidth="1"/>
  </cols>
  <sheetData>
    <row r="1" spans="1:9">
      <c r="A1" s="213">
        <v>1</v>
      </c>
      <c r="B1" s="214"/>
      <c r="C1" s="215" t="s">
        <v>287</v>
      </c>
      <c r="D1" s="216"/>
      <c r="E1" s="217"/>
      <c r="F1" s="217"/>
      <c r="G1" s="218" t="s">
        <v>288</v>
      </c>
      <c r="H1" s="219">
        <v>68993.5</v>
      </c>
      <c r="I1" s="220"/>
    </row>
    <row r="2" spans="1:9">
      <c r="A2" s="221" t="s">
        <v>14</v>
      </c>
      <c r="B2" s="222"/>
      <c r="C2" s="223" t="s">
        <v>289</v>
      </c>
      <c r="D2" s="224"/>
      <c r="E2" s="225"/>
      <c r="F2" s="225"/>
      <c r="G2" s="226" t="s">
        <v>288</v>
      </c>
      <c r="H2" s="227">
        <v>60744.899999999994</v>
      </c>
      <c r="I2" s="228"/>
    </row>
    <row r="3" spans="1:9">
      <c r="A3" s="229" t="s">
        <v>15</v>
      </c>
      <c r="B3" s="230">
        <v>9817</v>
      </c>
      <c r="C3" s="231" t="s">
        <v>178</v>
      </c>
      <c r="D3" s="232" t="s">
        <v>159</v>
      </c>
      <c r="E3" s="233">
        <v>0.25</v>
      </c>
      <c r="F3" s="234">
        <v>54</v>
      </c>
      <c r="G3" s="235">
        <v>216</v>
      </c>
      <c r="H3" s="235">
        <v>13.08</v>
      </c>
      <c r="I3" s="235">
        <v>2825.28</v>
      </c>
    </row>
    <row r="4" spans="1:9">
      <c r="A4" s="229" t="s">
        <v>96</v>
      </c>
      <c r="B4" s="236">
        <v>9818</v>
      </c>
      <c r="C4" s="237" t="s">
        <v>242</v>
      </c>
      <c r="D4" s="238" t="s">
        <v>159</v>
      </c>
      <c r="E4" s="233">
        <v>0.5</v>
      </c>
      <c r="F4" s="234">
        <v>936</v>
      </c>
      <c r="G4" s="235">
        <v>1872</v>
      </c>
      <c r="H4" s="235">
        <v>27.42</v>
      </c>
      <c r="I4" s="235">
        <v>51330.239999999998</v>
      </c>
    </row>
    <row r="5" spans="1:9">
      <c r="A5" s="229" t="s">
        <v>97</v>
      </c>
      <c r="B5" s="236">
        <v>9819</v>
      </c>
      <c r="C5" s="237" t="s">
        <v>241</v>
      </c>
      <c r="D5" s="238" t="s">
        <v>159</v>
      </c>
      <c r="E5" s="233">
        <v>0.5</v>
      </c>
      <c r="F5" s="234">
        <v>9</v>
      </c>
      <c r="G5" s="235">
        <v>18</v>
      </c>
      <c r="H5" s="235">
        <v>42.39</v>
      </c>
      <c r="I5" s="235">
        <v>763.02</v>
      </c>
    </row>
    <row r="6" spans="1:9" ht="24">
      <c r="A6" s="229" t="s">
        <v>98</v>
      </c>
      <c r="B6" s="236">
        <v>305</v>
      </c>
      <c r="C6" s="237" t="s">
        <v>173</v>
      </c>
      <c r="D6" s="238" t="s">
        <v>101</v>
      </c>
      <c r="E6" s="233">
        <v>0.04</v>
      </c>
      <c r="F6" s="234">
        <v>12.48</v>
      </c>
      <c r="G6" s="235">
        <v>312</v>
      </c>
      <c r="H6" s="239">
        <v>6</v>
      </c>
      <c r="I6" s="235">
        <v>1872</v>
      </c>
    </row>
    <row r="7" spans="1:9" ht="24">
      <c r="A7" s="229" t="s">
        <v>99</v>
      </c>
      <c r="B7" s="236">
        <v>306</v>
      </c>
      <c r="C7" s="237" t="s">
        <v>174</v>
      </c>
      <c r="D7" s="238" t="s">
        <v>101</v>
      </c>
      <c r="E7" s="233">
        <v>6.6000000000000003E-2</v>
      </c>
      <c r="F7" s="234">
        <v>0.19800000000000001</v>
      </c>
      <c r="G7" s="235">
        <v>3</v>
      </c>
      <c r="H7" s="239">
        <v>8.9</v>
      </c>
      <c r="I7" s="235">
        <v>26.7</v>
      </c>
    </row>
    <row r="8" spans="1:9" ht="24">
      <c r="A8" s="229" t="s">
        <v>100</v>
      </c>
      <c r="B8" s="230">
        <v>6106</v>
      </c>
      <c r="C8" s="231" t="s">
        <v>291</v>
      </c>
      <c r="D8" s="232" t="s">
        <v>101</v>
      </c>
      <c r="E8" s="233">
        <v>0.53</v>
      </c>
      <c r="F8" s="234">
        <v>64.13000000000001</v>
      </c>
      <c r="G8" s="235">
        <v>121</v>
      </c>
      <c r="H8" s="235">
        <v>32.46</v>
      </c>
      <c r="I8" s="235">
        <v>3927.66</v>
      </c>
    </row>
    <row r="9" spans="1:9">
      <c r="A9" s="221" t="s">
        <v>107</v>
      </c>
      <c r="B9" s="240"/>
      <c r="C9" s="245" t="s">
        <v>292</v>
      </c>
      <c r="D9" s="246"/>
      <c r="E9" s="241"/>
      <c r="F9" s="225"/>
      <c r="G9" s="242" t="s">
        <v>288</v>
      </c>
      <c r="H9" s="243">
        <v>8248.6</v>
      </c>
      <c r="I9" s="244"/>
    </row>
    <row r="10" spans="1:9" ht="24">
      <c r="A10" s="229" t="s">
        <v>108</v>
      </c>
      <c r="B10" s="230">
        <v>21088</v>
      </c>
      <c r="C10" s="231" t="s">
        <v>233</v>
      </c>
      <c r="D10" s="232" t="s">
        <v>101</v>
      </c>
      <c r="E10" s="233">
        <v>100</v>
      </c>
      <c r="F10" s="234">
        <v>2000</v>
      </c>
      <c r="G10" s="235">
        <v>20</v>
      </c>
      <c r="H10" s="235">
        <v>412.43</v>
      </c>
      <c r="I10" s="235">
        <v>8248.6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:N52"/>
  <sheetViews>
    <sheetView topLeftCell="B40" zoomScale="90" zoomScaleNormal="90" workbookViewId="0">
      <selection activeCell="B1" sqref="B1:N51"/>
    </sheetView>
  </sheetViews>
  <sheetFormatPr defaultRowHeight="15"/>
  <cols>
    <col min="1" max="1" width="122.28515625" hidden="1" customWidth="1"/>
    <col min="2" max="2" width="15.28515625" customWidth="1"/>
    <col min="3" max="3" width="12.140625" customWidth="1"/>
    <col min="4" max="4" width="5.42578125" bestFit="1" customWidth="1"/>
    <col min="5" max="5" width="50" customWidth="1"/>
    <col min="8" max="8" width="17" bestFit="1" customWidth="1"/>
    <col min="9" max="9" width="10.42578125" customWidth="1"/>
    <col min="10" max="10" width="10.85546875" customWidth="1"/>
    <col min="13" max="13" width="10.42578125" customWidth="1"/>
    <col min="14" max="14" width="12.5703125" customWidth="1"/>
  </cols>
  <sheetData>
    <row r="1" spans="1:14" ht="27" customHeight="1">
      <c r="B1" s="123"/>
      <c r="C1" s="360" t="s">
        <v>185</v>
      </c>
      <c r="D1" s="360"/>
      <c r="E1" s="360"/>
      <c r="F1" s="360"/>
      <c r="G1" s="360"/>
      <c r="H1" s="360"/>
      <c r="I1" s="360"/>
      <c r="J1" s="360"/>
      <c r="K1" s="360"/>
      <c r="L1" s="360"/>
      <c r="M1" s="124"/>
      <c r="N1" s="125"/>
    </row>
    <row r="2" spans="1:14" ht="27" customHeight="1">
      <c r="B2" s="79"/>
      <c r="C2" s="361" t="s">
        <v>199</v>
      </c>
      <c r="D2" s="361"/>
      <c r="E2" s="361"/>
      <c r="F2" s="361"/>
      <c r="G2" s="361"/>
      <c r="H2" s="361"/>
      <c r="I2" s="361"/>
      <c r="J2" s="361"/>
      <c r="K2" s="361"/>
      <c r="L2" s="361"/>
      <c r="M2" s="42"/>
      <c r="N2" s="43"/>
    </row>
    <row r="3" spans="1:14" ht="27" customHeight="1">
      <c r="B3" s="80"/>
      <c r="C3" s="362" t="s">
        <v>200</v>
      </c>
      <c r="D3" s="362"/>
      <c r="E3" s="362"/>
      <c r="F3" s="362"/>
      <c r="G3" s="362"/>
      <c r="H3" s="362"/>
      <c r="I3" s="362"/>
      <c r="J3" s="362"/>
      <c r="K3" s="362"/>
      <c r="L3" s="362"/>
      <c r="M3" s="44"/>
      <c r="N3" s="45"/>
    </row>
    <row r="4" spans="1:14" ht="18">
      <c r="B4" s="349" t="s">
        <v>201</v>
      </c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</row>
    <row r="5" spans="1:14" ht="20.25" customHeight="1">
      <c r="B5" s="350" t="s">
        <v>157</v>
      </c>
      <c r="C5" s="350" t="s">
        <v>2</v>
      </c>
      <c r="D5" s="351" t="s">
        <v>12</v>
      </c>
      <c r="E5" s="351" t="s">
        <v>4</v>
      </c>
      <c r="F5" s="352" t="s">
        <v>5</v>
      </c>
      <c r="G5" s="353" t="s">
        <v>186</v>
      </c>
      <c r="H5" s="354"/>
      <c r="I5" s="354"/>
      <c r="J5" s="354"/>
      <c r="K5" s="355"/>
      <c r="L5" s="343" t="s">
        <v>187</v>
      </c>
      <c r="M5" s="353" t="s">
        <v>188</v>
      </c>
      <c r="N5" s="355"/>
    </row>
    <row r="6" spans="1:14" ht="22.5" customHeight="1">
      <c r="B6" s="350"/>
      <c r="C6" s="350"/>
      <c r="D6" s="325"/>
      <c r="E6" s="325"/>
      <c r="F6" s="327"/>
      <c r="G6" s="343" t="s">
        <v>206</v>
      </c>
      <c r="H6" s="343" t="s">
        <v>205</v>
      </c>
      <c r="I6" s="343" t="s">
        <v>204</v>
      </c>
      <c r="J6" s="343" t="s">
        <v>296</v>
      </c>
      <c r="K6" s="343" t="s">
        <v>202</v>
      </c>
      <c r="L6" s="331"/>
      <c r="M6" s="344" t="s">
        <v>13</v>
      </c>
      <c r="N6" s="344" t="s">
        <v>0</v>
      </c>
    </row>
    <row r="7" spans="1:14" ht="22.5" customHeight="1">
      <c r="B7" s="350"/>
      <c r="C7" s="350"/>
      <c r="D7" s="325"/>
      <c r="E7" s="325"/>
      <c r="F7" s="327"/>
      <c r="G7" s="331"/>
      <c r="H7" s="331"/>
      <c r="I7" s="331"/>
      <c r="J7" s="331"/>
      <c r="K7" s="331"/>
      <c r="L7" s="331"/>
      <c r="M7" s="338"/>
      <c r="N7" s="338"/>
    </row>
    <row r="8" spans="1:14" ht="22.5" customHeight="1">
      <c r="B8" s="350"/>
      <c r="C8" s="350"/>
      <c r="D8" s="325"/>
      <c r="E8" s="325"/>
      <c r="F8" s="327"/>
      <c r="G8" s="331"/>
      <c r="H8" s="331"/>
      <c r="I8" s="331"/>
      <c r="J8" s="331"/>
      <c r="K8" s="331"/>
      <c r="L8" s="331"/>
      <c r="M8" s="338"/>
      <c r="N8" s="338"/>
    </row>
    <row r="9" spans="1:14" ht="22.5" customHeight="1">
      <c r="B9" s="350"/>
      <c r="C9" s="350"/>
      <c r="D9" s="325"/>
      <c r="E9" s="325"/>
      <c r="F9" s="327"/>
      <c r="G9" s="331"/>
      <c r="H9" s="331"/>
      <c r="I9" s="331"/>
      <c r="J9" s="331"/>
      <c r="K9" s="331"/>
      <c r="L9" s="331"/>
      <c r="M9" s="338"/>
      <c r="N9" s="338"/>
    </row>
    <row r="10" spans="1:14" ht="25.5">
      <c r="A10" s="268" t="s">
        <v>184</v>
      </c>
      <c r="B10" s="264">
        <v>303</v>
      </c>
      <c r="C10" s="54" t="s">
        <v>294</v>
      </c>
      <c r="D10" s="274"/>
      <c r="E10" s="272" t="s">
        <v>184</v>
      </c>
      <c r="F10" s="275" t="s">
        <v>101</v>
      </c>
      <c r="G10" s="276"/>
      <c r="H10" s="276"/>
      <c r="I10" s="276"/>
      <c r="J10" s="270">
        <v>1244</v>
      </c>
      <c r="K10" s="276"/>
      <c r="L10" s="15">
        <f t="shared" ref="L10:L51" si="0">SUM(G10:K10)</f>
        <v>1244</v>
      </c>
      <c r="M10" s="275">
        <v>2.4500000000000002</v>
      </c>
      <c r="N10" s="266">
        <f t="shared" ref="N10:N51" si="1">M10*L10</f>
        <v>3047.8</v>
      </c>
    </row>
    <row r="11" spans="1:14" ht="25.5">
      <c r="A11" s="269" t="s">
        <v>173</v>
      </c>
      <c r="B11" s="277">
        <v>305</v>
      </c>
      <c r="C11" s="54" t="s">
        <v>294</v>
      </c>
      <c r="D11" s="274"/>
      <c r="E11" s="273" t="s">
        <v>173</v>
      </c>
      <c r="F11" s="278" t="s">
        <v>101</v>
      </c>
      <c r="G11" s="276"/>
      <c r="H11" s="276"/>
      <c r="I11" s="279">
        <v>183</v>
      </c>
      <c r="J11" s="276"/>
      <c r="K11" s="279">
        <v>312</v>
      </c>
      <c r="L11" s="15">
        <f t="shared" si="0"/>
        <v>495</v>
      </c>
      <c r="M11" s="284">
        <v>6</v>
      </c>
      <c r="N11" s="266">
        <f t="shared" si="1"/>
        <v>2970</v>
      </c>
    </row>
    <row r="12" spans="1:14" ht="25.5" hidden="1">
      <c r="A12" s="265" t="s">
        <v>286</v>
      </c>
      <c r="B12" s="264">
        <v>305</v>
      </c>
      <c r="C12" s="54" t="s">
        <v>294</v>
      </c>
      <c r="D12" s="274"/>
      <c r="E12" s="265" t="s">
        <v>286</v>
      </c>
      <c r="F12" s="15" t="s">
        <v>101</v>
      </c>
      <c r="G12" s="15"/>
      <c r="H12" s="15"/>
      <c r="I12" s="15"/>
      <c r="J12" s="15"/>
      <c r="K12" s="15"/>
      <c r="L12" s="15">
        <f t="shared" si="0"/>
        <v>0</v>
      </c>
      <c r="M12" s="285">
        <v>6</v>
      </c>
      <c r="N12" s="266">
        <f t="shared" si="1"/>
        <v>0</v>
      </c>
    </row>
    <row r="13" spans="1:14" ht="25.5">
      <c r="A13" s="269" t="s">
        <v>174</v>
      </c>
      <c r="B13" s="277">
        <v>306</v>
      </c>
      <c r="C13" s="54" t="s">
        <v>294</v>
      </c>
      <c r="D13" s="274"/>
      <c r="E13" s="273" t="s">
        <v>174</v>
      </c>
      <c r="F13" s="278" t="s">
        <v>101</v>
      </c>
      <c r="G13" s="276"/>
      <c r="H13" s="276"/>
      <c r="I13" s="276"/>
      <c r="J13" s="276"/>
      <c r="K13" s="279">
        <v>3</v>
      </c>
      <c r="L13" s="15">
        <f t="shared" si="0"/>
        <v>3</v>
      </c>
      <c r="M13" s="270">
        <v>8.9</v>
      </c>
      <c r="N13" s="266">
        <f t="shared" si="1"/>
        <v>26.700000000000003</v>
      </c>
    </row>
    <row r="14" spans="1:14" ht="25.5">
      <c r="A14" s="265" t="s">
        <v>277</v>
      </c>
      <c r="B14" s="54">
        <v>303</v>
      </c>
      <c r="C14" s="54" t="s">
        <v>294</v>
      </c>
      <c r="D14" s="274"/>
      <c r="E14" s="265" t="s">
        <v>277</v>
      </c>
      <c r="F14" s="15" t="s">
        <v>101</v>
      </c>
      <c r="G14" s="15"/>
      <c r="H14" s="15">
        <v>528</v>
      </c>
      <c r="I14" s="15"/>
      <c r="J14" s="15"/>
      <c r="K14" s="15"/>
      <c r="L14" s="15">
        <f t="shared" si="0"/>
        <v>528</v>
      </c>
      <c r="M14" s="15">
        <v>2.4500000000000002</v>
      </c>
      <c r="N14" s="266">
        <f t="shared" si="1"/>
        <v>1293.6000000000001</v>
      </c>
    </row>
    <row r="15" spans="1:14" ht="63.75">
      <c r="A15" s="13" t="s">
        <v>208</v>
      </c>
      <c r="B15" s="54" t="s">
        <v>207</v>
      </c>
      <c r="C15" s="54" t="s">
        <v>17</v>
      </c>
      <c r="D15" s="274"/>
      <c r="E15" s="13" t="s">
        <v>208</v>
      </c>
      <c r="F15" s="14" t="s">
        <v>21</v>
      </c>
      <c r="G15" s="15">
        <v>2</v>
      </c>
      <c r="H15" s="15"/>
      <c r="I15" s="15"/>
      <c r="J15" s="15"/>
      <c r="K15" s="15"/>
      <c r="L15" s="15">
        <f t="shared" si="0"/>
        <v>2</v>
      </c>
      <c r="M15" s="266">
        <v>24574.38725</v>
      </c>
      <c r="N15" s="266">
        <f t="shared" si="1"/>
        <v>49148.7745</v>
      </c>
    </row>
    <row r="16" spans="1:14" ht="51">
      <c r="A16" s="13" t="s">
        <v>210</v>
      </c>
      <c r="B16" s="54" t="s">
        <v>209</v>
      </c>
      <c r="C16" s="54" t="s">
        <v>17</v>
      </c>
      <c r="D16" s="274"/>
      <c r="E16" s="13" t="s">
        <v>210</v>
      </c>
      <c r="F16" s="14" t="s">
        <v>21</v>
      </c>
      <c r="G16" s="15">
        <v>1</v>
      </c>
      <c r="H16" s="15"/>
      <c r="I16" s="15"/>
      <c r="J16" s="15"/>
      <c r="K16" s="15"/>
      <c r="L16" s="15">
        <f t="shared" si="0"/>
        <v>1</v>
      </c>
      <c r="M16" s="266">
        <v>14390.2395</v>
      </c>
      <c r="N16" s="266">
        <f t="shared" si="1"/>
        <v>14390.2395</v>
      </c>
    </row>
    <row r="17" spans="1:14">
      <c r="A17" s="13" t="s">
        <v>245</v>
      </c>
      <c r="B17" s="54" t="s">
        <v>244</v>
      </c>
      <c r="C17" s="54" t="s">
        <v>17</v>
      </c>
      <c r="D17" s="274"/>
      <c r="E17" s="13" t="s">
        <v>245</v>
      </c>
      <c r="F17" s="14" t="s">
        <v>21</v>
      </c>
      <c r="G17" s="15">
        <v>17</v>
      </c>
      <c r="H17" s="15"/>
      <c r="I17" s="15"/>
      <c r="J17" s="15"/>
      <c r="K17" s="15"/>
      <c r="L17" s="15">
        <f t="shared" si="0"/>
        <v>17</v>
      </c>
      <c r="M17" s="266">
        <v>2.6145</v>
      </c>
      <c r="N17" s="266">
        <f t="shared" si="1"/>
        <v>44.4465</v>
      </c>
    </row>
    <row r="18" spans="1:14">
      <c r="A18" s="13" t="s">
        <v>132</v>
      </c>
      <c r="B18" s="54" t="s">
        <v>246</v>
      </c>
      <c r="C18" s="54" t="s">
        <v>17</v>
      </c>
      <c r="D18" s="274"/>
      <c r="E18" s="13" t="s">
        <v>132</v>
      </c>
      <c r="F18" s="14" t="s">
        <v>21</v>
      </c>
      <c r="G18" s="15">
        <v>1</v>
      </c>
      <c r="H18" s="15"/>
      <c r="I18" s="15"/>
      <c r="J18" s="15"/>
      <c r="K18" s="15"/>
      <c r="L18" s="15">
        <f t="shared" si="0"/>
        <v>1</v>
      </c>
      <c r="M18" s="266">
        <v>3.5909999999999997</v>
      </c>
      <c r="N18" s="266">
        <f t="shared" si="1"/>
        <v>3.5909999999999997</v>
      </c>
    </row>
    <row r="19" spans="1:14" ht="25.5">
      <c r="A19" s="13" t="s">
        <v>212</v>
      </c>
      <c r="B19" s="54" t="s">
        <v>211</v>
      </c>
      <c r="C19" s="54" t="s">
        <v>17</v>
      </c>
      <c r="D19" s="274"/>
      <c r="E19" s="13" t="s">
        <v>212</v>
      </c>
      <c r="F19" s="14" t="s">
        <v>21</v>
      </c>
      <c r="G19" s="15">
        <v>1</v>
      </c>
      <c r="H19" s="15"/>
      <c r="I19" s="15"/>
      <c r="J19" s="15"/>
      <c r="K19" s="15"/>
      <c r="L19" s="15">
        <f t="shared" si="0"/>
        <v>1</v>
      </c>
      <c r="M19" s="266">
        <v>2900</v>
      </c>
      <c r="N19" s="266">
        <f t="shared" si="1"/>
        <v>2900</v>
      </c>
    </row>
    <row r="20" spans="1:14">
      <c r="A20" s="13" t="s">
        <v>214</v>
      </c>
      <c r="B20" s="54" t="s">
        <v>213</v>
      </c>
      <c r="C20" s="54" t="s">
        <v>17</v>
      </c>
      <c r="D20" s="274"/>
      <c r="E20" s="13" t="s">
        <v>214</v>
      </c>
      <c r="F20" s="14" t="s">
        <v>21</v>
      </c>
      <c r="G20" s="15">
        <v>3</v>
      </c>
      <c r="H20" s="15"/>
      <c r="I20" s="15"/>
      <c r="J20" s="15"/>
      <c r="K20" s="15"/>
      <c r="L20" s="15">
        <f t="shared" si="0"/>
        <v>3</v>
      </c>
      <c r="M20" s="266">
        <v>190</v>
      </c>
      <c r="N20" s="266">
        <f t="shared" si="1"/>
        <v>570</v>
      </c>
    </row>
    <row r="21" spans="1:14" ht="25.5">
      <c r="A21" s="265" t="s">
        <v>216</v>
      </c>
      <c r="B21" s="264">
        <v>1780</v>
      </c>
      <c r="C21" s="54" t="s">
        <v>294</v>
      </c>
      <c r="D21" s="274"/>
      <c r="E21" s="265" t="s">
        <v>216</v>
      </c>
      <c r="F21" s="15" t="s">
        <v>159</v>
      </c>
      <c r="G21" s="15"/>
      <c r="H21" s="15"/>
      <c r="I21" s="15">
        <v>2</v>
      </c>
      <c r="J21" s="15"/>
      <c r="K21" s="15"/>
      <c r="L21" s="15">
        <f t="shared" si="0"/>
        <v>2</v>
      </c>
      <c r="M21" s="15">
        <v>204.79</v>
      </c>
      <c r="N21" s="266">
        <f t="shared" si="1"/>
        <v>409.58</v>
      </c>
    </row>
    <row r="22" spans="1:14" ht="25.5">
      <c r="A22" s="265" t="s">
        <v>217</v>
      </c>
      <c r="B22" s="264">
        <v>1802</v>
      </c>
      <c r="C22" s="54" t="s">
        <v>294</v>
      </c>
      <c r="D22" s="274"/>
      <c r="E22" s="265" t="s">
        <v>217</v>
      </c>
      <c r="F22" s="15" t="s">
        <v>159</v>
      </c>
      <c r="G22" s="15"/>
      <c r="H22" s="15"/>
      <c r="I22" s="15">
        <v>3</v>
      </c>
      <c r="J22" s="15"/>
      <c r="K22" s="15"/>
      <c r="L22" s="15">
        <f t="shared" si="0"/>
        <v>3</v>
      </c>
      <c r="M22" s="15">
        <v>543.64</v>
      </c>
      <c r="N22" s="266">
        <f t="shared" si="1"/>
        <v>1630.92</v>
      </c>
    </row>
    <row r="23" spans="1:14" ht="25.5">
      <c r="A23" s="13" t="s">
        <v>146</v>
      </c>
      <c r="B23" s="54" t="s">
        <v>218</v>
      </c>
      <c r="C23" s="54" t="s">
        <v>17</v>
      </c>
      <c r="D23" s="274"/>
      <c r="E23" s="13" t="s">
        <v>146</v>
      </c>
      <c r="F23" s="14" t="s">
        <v>21</v>
      </c>
      <c r="G23" s="15">
        <v>1</v>
      </c>
      <c r="H23" s="15"/>
      <c r="I23" s="15"/>
      <c r="J23" s="15"/>
      <c r="K23" s="15"/>
      <c r="L23" s="15">
        <f t="shared" si="0"/>
        <v>1</v>
      </c>
      <c r="M23" s="266">
        <v>2350</v>
      </c>
      <c r="N23" s="266">
        <f t="shared" si="1"/>
        <v>2350</v>
      </c>
    </row>
    <row r="24" spans="1:14" ht="63.75">
      <c r="A24" s="13" t="s">
        <v>148</v>
      </c>
      <c r="B24" s="54" t="s">
        <v>219</v>
      </c>
      <c r="C24" s="54" t="s">
        <v>17</v>
      </c>
      <c r="D24" s="274"/>
      <c r="E24" s="13" t="s">
        <v>148</v>
      </c>
      <c r="F24" s="14" t="s">
        <v>21</v>
      </c>
      <c r="G24" s="15">
        <v>1</v>
      </c>
      <c r="H24" s="15"/>
      <c r="I24" s="15"/>
      <c r="J24" s="15"/>
      <c r="K24" s="15"/>
      <c r="L24" s="15">
        <f t="shared" si="0"/>
        <v>1</v>
      </c>
      <c r="M24" s="266">
        <v>4270</v>
      </c>
      <c r="N24" s="266">
        <f t="shared" si="1"/>
        <v>4270</v>
      </c>
    </row>
    <row r="25" spans="1:14" ht="25.5">
      <c r="A25" s="13" t="s">
        <v>138</v>
      </c>
      <c r="B25" s="54" t="s">
        <v>220</v>
      </c>
      <c r="C25" s="54" t="s">
        <v>17</v>
      </c>
      <c r="D25" s="274"/>
      <c r="E25" s="13" t="s">
        <v>138</v>
      </c>
      <c r="F25" s="14" t="s">
        <v>21</v>
      </c>
      <c r="G25" s="15">
        <v>1</v>
      </c>
      <c r="H25" s="15"/>
      <c r="I25" s="15"/>
      <c r="J25" s="15"/>
      <c r="K25" s="15"/>
      <c r="L25" s="15">
        <f t="shared" si="0"/>
        <v>1</v>
      </c>
      <c r="M25" s="266">
        <v>340</v>
      </c>
      <c r="N25" s="266">
        <f t="shared" si="1"/>
        <v>340</v>
      </c>
    </row>
    <row r="26" spans="1:14">
      <c r="A26" s="13" t="s">
        <v>248</v>
      </c>
      <c r="B26" s="54" t="s">
        <v>247</v>
      </c>
      <c r="C26" s="54" t="s">
        <v>17</v>
      </c>
      <c r="D26" s="274"/>
      <c r="E26" s="13" t="s">
        <v>248</v>
      </c>
      <c r="F26" s="14" t="s">
        <v>21</v>
      </c>
      <c r="G26" s="15">
        <v>2</v>
      </c>
      <c r="H26" s="15"/>
      <c r="I26" s="15"/>
      <c r="J26" s="15"/>
      <c r="K26" s="15"/>
      <c r="L26" s="15">
        <f t="shared" si="0"/>
        <v>2</v>
      </c>
      <c r="M26" s="266">
        <v>146.65349999999998</v>
      </c>
      <c r="N26" s="266">
        <f t="shared" si="1"/>
        <v>293.30699999999996</v>
      </c>
    </row>
    <row r="27" spans="1:14" ht="25.5">
      <c r="A27" s="13" t="s">
        <v>224</v>
      </c>
      <c r="B27" s="54" t="s">
        <v>223</v>
      </c>
      <c r="C27" s="54" t="s">
        <v>17</v>
      </c>
      <c r="D27" s="274"/>
      <c r="E27" s="13" t="s">
        <v>224</v>
      </c>
      <c r="F27" s="14" t="s">
        <v>21</v>
      </c>
      <c r="G27" s="15">
        <v>2</v>
      </c>
      <c r="H27" s="15"/>
      <c r="I27" s="15"/>
      <c r="J27" s="15"/>
      <c r="K27" s="15"/>
      <c r="L27" s="15">
        <f t="shared" si="0"/>
        <v>2</v>
      </c>
      <c r="M27" s="266">
        <v>76.5</v>
      </c>
      <c r="N27" s="266">
        <f t="shared" si="1"/>
        <v>153</v>
      </c>
    </row>
    <row r="28" spans="1:14" ht="25.5">
      <c r="A28" s="13" t="s">
        <v>226</v>
      </c>
      <c r="B28" s="54" t="s">
        <v>225</v>
      </c>
      <c r="C28" s="54" t="s">
        <v>17</v>
      </c>
      <c r="D28" s="274"/>
      <c r="E28" s="13" t="s">
        <v>226</v>
      </c>
      <c r="F28" s="14" t="s">
        <v>21</v>
      </c>
      <c r="G28" s="15">
        <v>1</v>
      </c>
      <c r="H28" s="15"/>
      <c r="I28" s="15"/>
      <c r="J28" s="15"/>
      <c r="K28" s="15"/>
      <c r="L28" s="15">
        <f t="shared" si="0"/>
        <v>1</v>
      </c>
      <c r="M28" s="266">
        <v>240.72299999999998</v>
      </c>
      <c r="N28" s="266">
        <f t="shared" si="1"/>
        <v>240.72299999999998</v>
      </c>
    </row>
    <row r="29" spans="1:14" ht="25.5">
      <c r="A29" s="13" t="s">
        <v>228</v>
      </c>
      <c r="B29" s="54" t="s">
        <v>227</v>
      </c>
      <c r="C29" s="54" t="s">
        <v>17</v>
      </c>
      <c r="D29" s="274"/>
      <c r="E29" s="13" t="s">
        <v>228</v>
      </c>
      <c r="F29" s="14" t="s">
        <v>21</v>
      </c>
      <c r="G29" s="15">
        <v>136</v>
      </c>
      <c r="H29" s="15"/>
      <c r="I29" s="15"/>
      <c r="J29" s="15"/>
      <c r="K29" s="15"/>
      <c r="L29" s="15">
        <f t="shared" si="0"/>
        <v>136</v>
      </c>
      <c r="M29" s="266">
        <v>2.95</v>
      </c>
      <c r="N29" s="266">
        <f t="shared" si="1"/>
        <v>401.20000000000005</v>
      </c>
    </row>
    <row r="30" spans="1:14" ht="25.5">
      <c r="A30" s="13" t="s">
        <v>134</v>
      </c>
      <c r="B30" s="54" t="s">
        <v>229</v>
      </c>
      <c r="C30" s="54" t="s">
        <v>17</v>
      </c>
      <c r="D30" s="274"/>
      <c r="E30" s="13" t="s">
        <v>134</v>
      </c>
      <c r="F30" s="14" t="s">
        <v>21</v>
      </c>
      <c r="G30" s="15">
        <v>8</v>
      </c>
      <c r="H30" s="15"/>
      <c r="I30" s="15"/>
      <c r="J30" s="15"/>
      <c r="K30" s="15"/>
      <c r="L30" s="15">
        <f t="shared" si="0"/>
        <v>8</v>
      </c>
      <c r="M30" s="266">
        <v>6.2684999999999995</v>
      </c>
      <c r="N30" s="266">
        <f t="shared" si="1"/>
        <v>50.147999999999996</v>
      </c>
    </row>
    <row r="31" spans="1:14" ht="25.5">
      <c r="A31" s="13" t="s">
        <v>231</v>
      </c>
      <c r="B31" s="54" t="s">
        <v>230</v>
      </c>
      <c r="C31" s="54" t="s">
        <v>17</v>
      </c>
      <c r="D31" s="274"/>
      <c r="E31" s="13" t="s">
        <v>231</v>
      </c>
      <c r="F31" s="14" t="s">
        <v>21</v>
      </c>
      <c r="G31" s="15">
        <v>1</v>
      </c>
      <c r="H31" s="15"/>
      <c r="I31" s="15"/>
      <c r="J31" s="15"/>
      <c r="K31" s="15"/>
      <c r="L31" s="15">
        <f t="shared" si="0"/>
        <v>1</v>
      </c>
      <c r="M31" s="266">
        <v>1789</v>
      </c>
      <c r="N31" s="266">
        <f t="shared" si="1"/>
        <v>1789</v>
      </c>
    </row>
    <row r="32" spans="1:14" ht="25.5">
      <c r="A32" s="13" t="s">
        <v>250</v>
      </c>
      <c r="B32" s="54" t="s">
        <v>249</v>
      </c>
      <c r="C32" s="54" t="s">
        <v>17</v>
      </c>
      <c r="D32" s="274"/>
      <c r="E32" s="13" t="s">
        <v>250</v>
      </c>
      <c r="F32" s="14" t="s">
        <v>21</v>
      </c>
      <c r="G32" s="15">
        <v>2</v>
      </c>
      <c r="H32" s="15"/>
      <c r="I32" s="15"/>
      <c r="J32" s="15"/>
      <c r="K32" s="15"/>
      <c r="L32" s="15">
        <f t="shared" si="0"/>
        <v>2</v>
      </c>
      <c r="M32" s="266">
        <v>226.08599999999998</v>
      </c>
      <c r="N32" s="266">
        <f t="shared" si="1"/>
        <v>452.17199999999997</v>
      </c>
    </row>
    <row r="33" spans="1:14" ht="25.5">
      <c r="A33" s="13" t="s">
        <v>124</v>
      </c>
      <c r="B33" s="54" t="s">
        <v>251</v>
      </c>
      <c r="C33" s="54" t="s">
        <v>17</v>
      </c>
      <c r="D33" s="274"/>
      <c r="E33" s="13" t="s">
        <v>124</v>
      </c>
      <c r="F33" s="14" t="s">
        <v>21</v>
      </c>
      <c r="G33" s="15">
        <v>1</v>
      </c>
      <c r="H33" s="15"/>
      <c r="I33" s="15"/>
      <c r="J33" s="15"/>
      <c r="K33" s="15"/>
      <c r="L33" s="15">
        <f t="shared" si="0"/>
        <v>1</v>
      </c>
      <c r="M33" s="266">
        <v>295.029</v>
      </c>
      <c r="N33" s="266">
        <f t="shared" si="1"/>
        <v>295.029</v>
      </c>
    </row>
    <row r="34" spans="1:14" ht="25.5">
      <c r="A34" s="269" t="s">
        <v>238</v>
      </c>
      <c r="B34" s="280">
        <v>6106</v>
      </c>
      <c r="C34" s="54" t="s">
        <v>294</v>
      </c>
      <c r="D34" s="274"/>
      <c r="E34" s="273" t="s">
        <v>238</v>
      </c>
      <c r="F34" s="281" t="s">
        <v>101</v>
      </c>
      <c r="G34" s="276"/>
      <c r="H34" s="276"/>
      <c r="I34" s="276"/>
      <c r="J34" s="276"/>
      <c r="K34" s="279">
        <v>121</v>
      </c>
      <c r="L34" s="15">
        <f t="shared" si="0"/>
        <v>121</v>
      </c>
      <c r="M34" s="279">
        <v>32.46</v>
      </c>
      <c r="N34" s="266">
        <f t="shared" si="1"/>
        <v>3927.6600000000003</v>
      </c>
    </row>
    <row r="35" spans="1:14" ht="25.5">
      <c r="A35" s="13" t="s">
        <v>90</v>
      </c>
      <c r="B35" s="54" t="s">
        <v>232</v>
      </c>
      <c r="C35" s="54" t="s">
        <v>17</v>
      </c>
      <c r="D35" s="274"/>
      <c r="E35" s="13" t="s">
        <v>90</v>
      </c>
      <c r="F35" s="14" t="s">
        <v>21</v>
      </c>
      <c r="G35" s="15">
        <v>1</v>
      </c>
      <c r="H35" s="15"/>
      <c r="I35" s="15"/>
      <c r="J35" s="15"/>
      <c r="K35" s="15"/>
      <c r="L35" s="15">
        <f t="shared" si="0"/>
        <v>1</v>
      </c>
      <c r="M35" s="266">
        <v>967.5</v>
      </c>
      <c r="N35" s="266">
        <f t="shared" si="1"/>
        <v>967.5</v>
      </c>
    </row>
    <row r="36" spans="1:14" ht="38.25">
      <c r="A36" s="269" t="s">
        <v>233</v>
      </c>
      <c r="B36" s="280">
        <v>21088</v>
      </c>
      <c r="C36" s="54" t="s">
        <v>294</v>
      </c>
      <c r="D36" s="274"/>
      <c r="E36" s="273" t="s">
        <v>233</v>
      </c>
      <c r="F36" s="281" t="s">
        <v>101</v>
      </c>
      <c r="G36" s="276"/>
      <c r="H36" s="276"/>
      <c r="I36" s="276"/>
      <c r="J36" s="276"/>
      <c r="K36" s="279">
        <v>20</v>
      </c>
      <c r="L36" s="15">
        <f t="shared" si="0"/>
        <v>20</v>
      </c>
      <c r="M36" s="279">
        <v>412.43</v>
      </c>
      <c r="N36" s="266">
        <f t="shared" si="1"/>
        <v>8248.6</v>
      </c>
    </row>
    <row r="37" spans="1:14" ht="25.5">
      <c r="A37" s="265" t="s">
        <v>239</v>
      </c>
      <c r="B37" s="267">
        <v>1522503012009</v>
      </c>
      <c r="C37" s="54" t="s">
        <v>295</v>
      </c>
      <c r="D37" s="274"/>
      <c r="E37" s="265" t="s">
        <v>239</v>
      </c>
      <c r="F37" s="15" t="s">
        <v>101</v>
      </c>
      <c r="G37" s="15"/>
      <c r="H37" s="15">
        <v>251</v>
      </c>
      <c r="I37" s="15"/>
      <c r="J37" s="15"/>
      <c r="K37" s="15"/>
      <c r="L37" s="15">
        <f t="shared" si="0"/>
        <v>251</v>
      </c>
      <c r="M37" s="15">
        <v>15.11</v>
      </c>
      <c r="N37" s="266">
        <f t="shared" si="1"/>
        <v>3792.6099999999997</v>
      </c>
    </row>
    <row r="38" spans="1:14">
      <c r="A38" s="13" t="s">
        <v>253</v>
      </c>
      <c r="B38" s="54" t="s">
        <v>252</v>
      </c>
      <c r="C38" s="54" t="s">
        <v>17</v>
      </c>
      <c r="D38" s="274"/>
      <c r="E38" s="13" t="s">
        <v>253</v>
      </c>
      <c r="F38" s="14" t="s">
        <v>21</v>
      </c>
      <c r="G38" s="15">
        <v>1</v>
      </c>
      <c r="H38" s="15"/>
      <c r="I38" s="15"/>
      <c r="J38" s="15"/>
      <c r="K38" s="15"/>
      <c r="L38" s="15">
        <f t="shared" si="0"/>
        <v>1</v>
      </c>
      <c r="M38" s="266">
        <v>352</v>
      </c>
      <c r="N38" s="266">
        <f t="shared" si="1"/>
        <v>352</v>
      </c>
    </row>
    <row r="39" spans="1:14" ht="25.5">
      <c r="A39" s="269" t="s">
        <v>240</v>
      </c>
      <c r="B39" s="264">
        <v>20172</v>
      </c>
      <c r="C39" s="54" t="s">
        <v>294</v>
      </c>
      <c r="D39" s="274"/>
      <c r="E39" s="273" t="s">
        <v>240</v>
      </c>
      <c r="F39" s="281" t="s">
        <v>101</v>
      </c>
      <c r="G39" s="276"/>
      <c r="H39" s="276"/>
      <c r="I39" s="276"/>
      <c r="J39" s="279">
        <v>314</v>
      </c>
      <c r="K39" s="276"/>
      <c r="L39" s="15">
        <f t="shared" si="0"/>
        <v>314</v>
      </c>
      <c r="M39" s="275">
        <v>30.71</v>
      </c>
      <c r="N39" s="266">
        <f t="shared" si="1"/>
        <v>9642.94</v>
      </c>
    </row>
    <row r="40" spans="1:14" ht="25.5">
      <c r="A40" s="13" t="s">
        <v>116</v>
      </c>
      <c r="B40" s="54" t="s">
        <v>254</v>
      </c>
      <c r="C40" s="54" t="s">
        <v>17</v>
      </c>
      <c r="D40" s="274"/>
      <c r="E40" s="13" t="s">
        <v>116</v>
      </c>
      <c r="F40" s="14" t="s">
        <v>21</v>
      </c>
      <c r="G40" s="15">
        <v>1</v>
      </c>
      <c r="H40" s="15"/>
      <c r="I40" s="15"/>
      <c r="J40" s="15"/>
      <c r="K40" s="15"/>
      <c r="L40" s="15">
        <f t="shared" si="0"/>
        <v>1</v>
      </c>
      <c r="M40" s="266">
        <v>451.59449999999998</v>
      </c>
      <c r="N40" s="266">
        <f t="shared" si="1"/>
        <v>451.59449999999998</v>
      </c>
    </row>
    <row r="41" spans="1:14">
      <c r="A41" s="13" t="s">
        <v>256</v>
      </c>
      <c r="B41" s="54" t="s">
        <v>255</v>
      </c>
      <c r="C41" s="54" t="s">
        <v>17</v>
      </c>
      <c r="D41" s="274"/>
      <c r="E41" s="13" t="s">
        <v>256</v>
      </c>
      <c r="F41" s="14" t="s">
        <v>21</v>
      </c>
      <c r="G41" s="15">
        <v>4</v>
      </c>
      <c r="H41" s="15"/>
      <c r="I41" s="15"/>
      <c r="J41" s="15"/>
      <c r="K41" s="15"/>
      <c r="L41" s="15">
        <f t="shared" si="0"/>
        <v>4</v>
      </c>
      <c r="M41" s="266">
        <v>213</v>
      </c>
      <c r="N41" s="266">
        <f t="shared" si="1"/>
        <v>852</v>
      </c>
    </row>
    <row r="42" spans="1:14">
      <c r="A42" s="13" t="s">
        <v>258</v>
      </c>
      <c r="B42" s="54" t="s">
        <v>257</v>
      </c>
      <c r="C42" s="54" t="s">
        <v>17</v>
      </c>
      <c r="D42" s="274"/>
      <c r="E42" s="13" t="s">
        <v>258</v>
      </c>
      <c r="F42" s="14" t="s">
        <v>21</v>
      </c>
      <c r="G42" s="15">
        <v>3</v>
      </c>
      <c r="H42" s="15"/>
      <c r="I42" s="15"/>
      <c r="J42" s="15"/>
      <c r="K42" s="15"/>
      <c r="L42" s="15">
        <f t="shared" si="0"/>
        <v>3</v>
      </c>
      <c r="M42" s="266">
        <v>426.89850000000001</v>
      </c>
      <c r="N42" s="266">
        <f t="shared" si="1"/>
        <v>1280.6955</v>
      </c>
    </row>
    <row r="43" spans="1:14">
      <c r="A43" s="13" t="s">
        <v>260</v>
      </c>
      <c r="B43" s="54" t="s">
        <v>259</v>
      </c>
      <c r="C43" s="54" t="s">
        <v>17</v>
      </c>
      <c r="D43" s="274"/>
      <c r="E43" s="13" t="s">
        <v>260</v>
      </c>
      <c r="F43" s="14" t="s">
        <v>21</v>
      </c>
      <c r="G43" s="15">
        <v>2</v>
      </c>
      <c r="H43" s="15"/>
      <c r="I43" s="15"/>
      <c r="J43" s="15"/>
      <c r="K43" s="15"/>
      <c r="L43" s="15">
        <f t="shared" si="0"/>
        <v>2</v>
      </c>
      <c r="M43" s="266">
        <v>890.24250000000006</v>
      </c>
      <c r="N43" s="266">
        <f t="shared" si="1"/>
        <v>1780.4850000000001</v>
      </c>
    </row>
    <row r="44" spans="1:14" ht="25.5">
      <c r="A44" s="265" t="s">
        <v>275</v>
      </c>
      <c r="B44" s="54">
        <v>9817</v>
      </c>
      <c r="C44" s="54" t="s">
        <v>294</v>
      </c>
      <c r="D44" s="274"/>
      <c r="E44" s="265" t="s">
        <v>275</v>
      </c>
      <c r="F44" s="15" t="s">
        <v>159</v>
      </c>
      <c r="G44" s="15"/>
      <c r="H44" s="15">
        <v>3168</v>
      </c>
      <c r="I44" s="15"/>
      <c r="J44" s="15"/>
      <c r="K44" s="15"/>
      <c r="L44" s="15">
        <f t="shared" si="0"/>
        <v>3168</v>
      </c>
      <c r="M44" s="15">
        <v>13.08</v>
      </c>
      <c r="N44" s="266">
        <f t="shared" si="1"/>
        <v>41437.440000000002</v>
      </c>
    </row>
    <row r="45" spans="1:14" ht="25.5">
      <c r="A45" s="265" t="s">
        <v>243</v>
      </c>
      <c r="B45" s="264">
        <v>9828</v>
      </c>
      <c r="C45" s="54" t="s">
        <v>294</v>
      </c>
      <c r="D45" s="274"/>
      <c r="E45" s="265" t="s">
        <v>243</v>
      </c>
      <c r="F45" s="15" t="s">
        <v>159</v>
      </c>
      <c r="G45" s="15"/>
      <c r="H45" s="15"/>
      <c r="I45" s="15">
        <v>1068</v>
      </c>
      <c r="J45" s="15"/>
      <c r="K45" s="15"/>
      <c r="L45" s="15">
        <f t="shared" si="0"/>
        <v>1068</v>
      </c>
      <c r="M45" s="15">
        <v>89.54</v>
      </c>
      <c r="N45" s="266">
        <f t="shared" si="1"/>
        <v>95628.72</v>
      </c>
    </row>
    <row r="46" spans="1:14" ht="25.5">
      <c r="A46" s="269" t="s">
        <v>241</v>
      </c>
      <c r="B46" s="277">
        <v>9819</v>
      </c>
      <c r="C46" s="54" t="s">
        <v>294</v>
      </c>
      <c r="D46" s="274"/>
      <c r="E46" s="273" t="s">
        <v>241</v>
      </c>
      <c r="F46" s="278" t="s">
        <v>159</v>
      </c>
      <c r="G46" s="276"/>
      <c r="H46" s="276"/>
      <c r="I46" s="276"/>
      <c r="J46" s="276"/>
      <c r="K46" s="279">
        <v>18</v>
      </c>
      <c r="L46" s="15">
        <f t="shared" si="0"/>
        <v>18</v>
      </c>
      <c r="M46" s="279">
        <v>42.39</v>
      </c>
      <c r="N46" s="266">
        <f t="shared" si="1"/>
        <v>763.02</v>
      </c>
    </row>
    <row r="47" spans="1:14" ht="25.5">
      <c r="A47" s="268" t="s">
        <v>178</v>
      </c>
      <c r="B47" s="264">
        <v>9817</v>
      </c>
      <c r="C47" s="54" t="s">
        <v>294</v>
      </c>
      <c r="D47" s="274"/>
      <c r="E47" s="272" t="s">
        <v>178</v>
      </c>
      <c r="F47" s="275" t="s">
        <v>159</v>
      </c>
      <c r="G47" s="276"/>
      <c r="H47" s="276"/>
      <c r="I47" s="276"/>
      <c r="J47" s="279">
        <v>3838</v>
      </c>
      <c r="K47" s="279">
        <v>216</v>
      </c>
      <c r="L47" s="15">
        <f t="shared" si="0"/>
        <v>4054</v>
      </c>
      <c r="M47" s="282">
        <v>13.08</v>
      </c>
      <c r="N47" s="266">
        <f t="shared" si="1"/>
        <v>53026.32</v>
      </c>
    </row>
    <row r="48" spans="1:14" ht="25.5" hidden="1">
      <c r="A48" s="269" t="s">
        <v>178</v>
      </c>
      <c r="B48" s="280">
        <v>9817</v>
      </c>
      <c r="C48" s="54" t="s">
        <v>294</v>
      </c>
      <c r="D48" s="274"/>
      <c r="E48" s="273" t="s">
        <v>178</v>
      </c>
      <c r="F48" s="281" t="s">
        <v>159</v>
      </c>
      <c r="G48" s="276"/>
      <c r="H48" s="276"/>
      <c r="I48" s="276"/>
      <c r="J48" s="276"/>
      <c r="K48" s="279"/>
      <c r="L48" s="15">
        <f t="shared" si="0"/>
        <v>0</v>
      </c>
      <c r="M48" s="283">
        <v>13.08</v>
      </c>
      <c r="N48" s="266">
        <f t="shared" si="1"/>
        <v>0</v>
      </c>
    </row>
    <row r="49" spans="1:14" ht="25.5">
      <c r="A49" s="269" t="s">
        <v>242</v>
      </c>
      <c r="B49" s="277">
        <v>9818</v>
      </c>
      <c r="C49" s="54" t="s">
        <v>294</v>
      </c>
      <c r="D49" s="274"/>
      <c r="E49" s="273" t="s">
        <v>242</v>
      </c>
      <c r="F49" s="278" t="s">
        <v>159</v>
      </c>
      <c r="G49" s="276"/>
      <c r="H49" s="276"/>
      <c r="I49" s="276"/>
      <c r="J49" s="276"/>
      <c r="K49" s="279">
        <v>1872</v>
      </c>
      <c r="L49" s="15">
        <f t="shared" si="0"/>
        <v>1872</v>
      </c>
      <c r="M49" s="279">
        <v>27.42</v>
      </c>
      <c r="N49" s="266">
        <f t="shared" si="1"/>
        <v>51330.240000000005</v>
      </c>
    </row>
    <row r="50" spans="1:14" ht="25.5">
      <c r="A50" s="13" t="s">
        <v>235</v>
      </c>
      <c r="B50" s="54" t="s">
        <v>234</v>
      </c>
      <c r="C50" s="54" t="s">
        <v>17</v>
      </c>
      <c r="D50" s="274"/>
      <c r="E50" s="13" t="s">
        <v>235</v>
      </c>
      <c r="F50" s="14" t="s">
        <v>21</v>
      </c>
      <c r="G50" s="15">
        <v>2</v>
      </c>
      <c r="H50" s="15"/>
      <c r="I50" s="15"/>
      <c r="J50" s="15"/>
      <c r="K50" s="15"/>
      <c r="L50" s="15">
        <f t="shared" si="0"/>
        <v>2</v>
      </c>
      <c r="M50" s="266">
        <v>637.35</v>
      </c>
      <c r="N50" s="266">
        <f t="shared" si="1"/>
        <v>1274.7</v>
      </c>
    </row>
    <row r="51" spans="1:14" ht="51">
      <c r="A51" s="13" t="s">
        <v>237</v>
      </c>
      <c r="B51" s="54" t="s">
        <v>236</v>
      </c>
      <c r="C51" s="54" t="s">
        <v>17</v>
      </c>
      <c r="D51" s="274"/>
      <c r="E51" s="13" t="s">
        <v>237</v>
      </c>
      <c r="F51" s="14" t="s">
        <v>21</v>
      </c>
      <c r="G51" s="15">
        <v>2</v>
      </c>
      <c r="H51" s="15"/>
      <c r="I51" s="15"/>
      <c r="J51" s="15"/>
      <c r="K51" s="15"/>
      <c r="L51" s="15">
        <f t="shared" si="0"/>
        <v>2</v>
      </c>
      <c r="M51" s="266">
        <v>1117.5999999999999</v>
      </c>
      <c r="N51" s="266">
        <f t="shared" si="1"/>
        <v>2235.1999999999998</v>
      </c>
    </row>
    <row r="52" spans="1:14">
      <c r="N52" s="271">
        <f>SUM(N10:N51)</f>
        <v>364061.95550000004</v>
      </c>
    </row>
  </sheetData>
  <sortState ref="A10:N51">
    <sortCondition ref="A10"/>
  </sortState>
  <mergeCells count="19">
    <mergeCell ref="M6:M9"/>
    <mergeCell ref="N6:N9"/>
    <mergeCell ref="L5:L9"/>
    <mergeCell ref="C1:L1"/>
    <mergeCell ref="C2:L2"/>
    <mergeCell ref="C3:L3"/>
    <mergeCell ref="B4:N4"/>
    <mergeCell ref="B5:B9"/>
    <mergeCell ref="C5:C9"/>
    <mergeCell ref="D5:D9"/>
    <mergeCell ref="E5:E9"/>
    <mergeCell ref="F5:F9"/>
    <mergeCell ref="G5:K5"/>
    <mergeCell ref="M5:N5"/>
    <mergeCell ref="G6:G9"/>
    <mergeCell ref="H6:H9"/>
    <mergeCell ref="I6:I9"/>
    <mergeCell ref="J6:J9"/>
    <mergeCell ref="K6:K9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79"/>
  <sheetViews>
    <sheetView topLeftCell="A49" workbookViewId="0">
      <selection activeCell="I58" sqref="I58"/>
    </sheetView>
  </sheetViews>
  <sheetFormatPr defaultRowHeight="15"/>
  <cols>
    <col min="2" max="2" width="10.28515625" customWidth="1"/>
    <col min="5" max="5" width="42.85546875" customWidth="1"/>
    <col min="9" max="9" width="25" customWidth="1"/>
  </cols>
  <sheetData>
    <row r="1" spans="1:9" ht="25.5">
      <c r="A1" s="293" t="s">
        <v>16</v>
      </c>
      <c r="B1" s="286" t="s">
        <v>17</v>
      </c>
      <c r="C1" s="286" t="s">
        <v>18</v>
      </c>
      <c r="D1" s="290" t="s">
        <v>19</v>
      </c>
      <c r="E1" s="289" t="s">
        <v>20</v>
      </c>
      <c r="F1" s="290" t="s">
        <v>21</v>
      </c>
      <c r="G1" s="294">
        <v>4</v>
      </c>
      <c r="H1" s="294">
        <v>2685.0430000000001</v>
      </c>
      <c r="I1" s="292">
        <v>10740.172</v>
      </c>
    </row>
    <row r="2" spans="1:9" ht="25.5">
      <c r="A2" s="293" t="s">
        <v>22</v>
      </c>
      <c r="B2" s="286" t="s">
        <v>17</v>
      </c>
      <c r="C2" s="286" t="s">
        <v>23</v>
      </c>
      <c r="D2" s="290" t="s">
        <v>19</v>
      </c>
      <c r="E2" s="289" t="s">
        <v>24</v>
      </c>
      <c r="F2" s="290" t="s">
        <v>21</v>
      </c>
      <c r="G2" s="294">
        <v>1</v>
      </c>
      <c r="H2" s="294">
        <v>2685.0430000000001</v>
      </c>
      <c r="I2" s="292">
        <v>2685.0430000000001</v>
      </c>
    </row>
    <row r="3" spans="1:9" ht="25.5">
      <c r="A3" s="293" t="s">
        <v>25</v>
      </c>
      <c r="B3" s="286" t="s">
        <v>17</v>
      </c>
      <c r="C3" s="286" t="s">
        <v>26</v>
      </c>
      <c r="D3" s="290" t="s">
        <v>19</v>
      </c>
      <c r="E3" s="289" t="s">
        <v>27</v>
      </c>
      <c r="F3" s="290" t="s">
        <v>21</v>
      </c>
      <c r="G3" s="294">
        <v>1</v>
      </c>
      <c r="H3" s="294">
        <v>2685.0430000000001</v>
      </c>
      <c r="I3" s="292">
        <v>2685.0430000000001</v>
      </c>
    </row>
    <row r="4" spans="1:9" ht="25.5">
      <c r="A4" s="293" t="s">
        <v>28</v>
      </c>
      <c r="B4" s="286" t="s">
        <v>17</v>
      </c>
      <c r="C4" s="286" t="s">
        <v>29</v>
      </c>
      <c r="D4" s="290" t="s">
        <v>19</v>
      </c>
      <c r="E4" s="289" t="s">
        <v>30</v>
      </c>
      <c r="F4" s="290" t="s">
        <v>21</v>
      </c>
      <c r="G4" s="294">
        <v>1</v>
      </c>
      <c r="H4" s="294">
        <v>2685.0430000000001</v>
      </c>
      <c r="I4" s="292">
        <v>2685.0430000000001</v>
      </c>
    </row>
    <row r="5" spans="1:9" ht="25.5">
      <c r="A5" s="293" t="s">
        <v>31</v>
      </c>
      <c r="B5" s="286" t="s">
        <v>17</v>
      </c>
      <c r="C5" s="286" t="s">
        <v>32</v>
      </c>
      <c r="D5" s="290" t="s">
        <v>19</v>
      </c>
      <c r="E5" s="289" t="s">
        <v>33</v>
      </c>
      <c r="F5" s="290" t="s">
        <v>21</v>
      </c>
      <c r="G5" s="294">
        <v>2</v>
      </c>
      <c r="H5" s="294">
        <v>5013.5630000000001</v>
      </c>
      <c r="I5" s="292">
        <v>10027.126</v>
      </c>
    </row>
    <row r="6" spans="1:9" ht="25.5">
      <c r="A6" s="293" t="s">
        <v>34</v>
      </c>
      <c r="B6" s="286" t="s">
        <v>17</v>
      </c>
      <c r="C6" s="286" t="s">
        <v>35</v>
      </c>
      <c r="D6" s="290" t="s">
        <v>19</v>
      </c>
      <c r="E6" s="289" t="s">
        <v>36</v>
      </c>
      <c r="F6" s="290" t="s">
        <v>21</v>
      </c>
      <c r="G6" s="294">
        <v>1</v>
      </c>
      <c r="H6" s="294">
        <v>2360</v>
      </c>
      <c r="I6" s="292">
        <v>2360</v>
      </c>
    </row>
    <row r="7" spans="1:9">
      <c r="A7" s="293" t="s">
        <v>37</v>
      </c>
      <c r="B7" s="286" t="s">
        <v>17</v>
      </c>
      <c r="C7" s="286" t="s">
        <v>38</v>
      </c>
      <c r="D7" s="290" t="s">
        <v>19</v>
      </c>
      <c r="E7" s="289" t="s">
        <v>39</v>
      </c>
      <c r="F7" s="290" t="s">
        <v>21</v>
      </c>
      <c r="G7" s="294">
        <v>3</v>
      </c>
      <c r="H7" s="294">
        <v>4849.6899999999996</v>
      </c>
      <c r="I7" s="292">
        <v>14549.07</v>
      </c>
    </row>
    <row r="8" spans="1:9">
      <c r="A8" s="293" t="s">
        <v>40</v>
      </c>
      <c r="B8" s="286" t="s">
        <v>17</v>
      </c>
      <c r="C8" s="286" t="s">
        <v>41</v>
      </c>
      <c r="D8" s="290" t="s">
        <v>19</v>
      </c>
      <c r="E8" s="289" t="s">
        <v>42</v>
      </c>
      <c r="F8" s="290" t="s">
        <v>21</v>
      </c>
      <c r="G8" s="294">
        <v>2</v>
      </c>
      <c r="H8" s="294">
        <v>1715.87</v>
      </c>
      <c r="I8" s="292">
        <v>3431.74</v>
      </c>
    </row>
    <row r="9" spans="1:9">
      <c r="A9" s="293" t="s">
        <v>43</v>
      </c>
      <c r="B9" s="286" t="s">
        <v>17</v>
      </c>
      <c r="C9" s="286" t="s">
        <v>44</v>
      </c>
      <c r="D9" s="290" t="s">
        <v>19</v>
      </c>
      <c r="E9" s="289" t="s">
        <v>45</v>
      </c>
      <c r="F9" s="290" t="s">
        <v>21</v>
      </c>
      <c r="G9" s="294">
        <v>1</v>
      </c>
      <c r="H9" s="294">
        <v>5534.37</v>
      </c>
      <c r="I9" s="292">
        <v>5534.37</v>
      </c>
    </row>
    <row r="10" spans="1:9" ht="25.5">
      <c r="A10" s="293" t="s">
        <v>46</v>
      </c>
      <c r="B10" s="286" t="s">
        <v>17</v>
      </c>
      <c r="C10" s="286" t="s">
        <v>47</v>
      </c>
      <c r="D10" s="290" t="s">
        <v>19</v>
      </c>
      <c r="E10" s="289" t="s">
        <v>48</v>
      </c>
      <c r="F10" s="290" t="s">
        <v>21</v>
      </c>
      <c r="G10" s="294">
        <v>1</v>
      </c>
      <c r="H10" s="294">
        <v>3109.5075000000002</v>
      </c>
      <c r="I10" s="292">
        <v>3109.5075000000002</v>
      </c>
    </row>
    <row r="11" spans="1:9" ht="25.5">
      <c r="A11" s="293" t="s">
        <v>49</v>
      </c>
      <c r="B11" s="286" t="s">
        <v>17</v>
      </c>
      <c r="C11" s="286" t="s">
        <v>50</v>
      </c>
      <c r="D11" s="290" t="s">
        <v>19</v>
      </c>
      <c r="E11" s="289" t="s">
        <v>51</v>
      </c>
      <c r="F11" s="290" t="s">
        <v>21</v>
      </c>
      <c r="G11" s="294">
        <v>2</v>
      </c>
      <c r="H11" s="294">
        <v>1549.5</v>
      </c>
      <c r="I11" s="292">
        <v>3099</v>
      </c>
    </row>
    <row r="12" spans="1:9" ht="51">
      <c r="A12" s="293" t="s">
        <v>52</v>
      </c>
      <c r="B12" s="286" t="s">
        <v>17</v>
      </c>
      <c r="C12" s="286" t="s">
        <v>53</v>
      </c>
      <c r="D12" s="290" t="s">
        <v>19</v>
      </c>
      <c r="E12" s="289" t="s">
        <v>54</v>
      </c>
      <c r="F12" s="290" t="s">
        <v>21</v>
      </c>
      <c r="G12" s="294">
        <v>2</v>
      </c>
      <c r="H12" s="294">
        <v>19152</v>
      </c>
      <c r="I12" s="292">
        <v>38304</v>
      </c>
    </row>
    <row r="13" spans="1:9" ht="25.5">
      <c r="A13" s="293" t="s">
        <v>55</v>
      </c>
      <c r="B13" s="286" t="s">
        <v>17</v>
      </c>
      <c r="C13" s="286" t="s">
        <v>56</v>
      </c>
      <c r="D13" s="290" t="s">
        <v>19</v>
      </c>
      <c r="E13" s="289" t="s">
        <v>57</v>
      </c>
      <c r="F13" s="290" t="s">
        <v>21</v>
      </c>
      <c r="G13" s="294">
        <v>2</v>
      </c>
      <c r="H13" s="294">
        <v>21996.35</v>
      </c>
      <c r="I13" s="292">
        <v>43992.7</v>
      </c>
    </row>
    <row r="14" spans="1:9">
      <c r="A14" s="293" t="s">
        <v>58</v>
      </c>
      <c r="B14" s="286" t="s">
        <v>17</v>
      </c>
      <c r="C14" s="286" t="s">
        <v>59</v>
      </c>
      <c r="D14" s="290" t="s">
        <v>19</v>
      </c>
      <c r="E14" s="289" t="s">
        <v>60</v>
      </c>
      <c r="F14" s="290" t="s">
        <v>21</v>
      </c>
      <c r="G14" s="294">
        <v>17</v>
      </c>
      <c r="H14" s="294">
        <v>33.58</v>
      </c>
      <c r="I14" s="292">
        <v>570.86</v>
      </c>
    </row>
    <row r="15" spans="1:9" ht="25.5">
      <c r="A15" s="293" t="s">
        <v>61</v>
      </c>
      <c r="B15" s="286" t="s">
        <v>17</v>
      </c>
      <c r="C15" s="286" t="s">
        <v>62</v>
      </c>
      <c r="D15" s="290" t="s">
        <v>19</v>
      </c>
      <c r="E15" s="289" t="s">
        <v>63</v>
      </c>
      <c r="F15" s="290" t="s">
        <v>21</v>
      </c>
      <c r="G15" s="294">
        <v>12</v>
      </c>
      <c r="H15" s="294">
        <v>7.2</v>
      </c>
      <c r="I15" s="292">
        <v>86.4</v>
      </c>
    </row>
    <row r="16" spans="1:9" ht="25.5">
      <c r="A16" s="293" t="s">
        <v>64</v>
      </c>
      <c r="B16" s="286" t="s">
        <v>17</v>
      </c>
      <c r="C16" s="286" t="s">
        <v>65</v>
      </c>
      <c r="D16" s="290" t="s">
        <v>19</v>
      </c>
      <c r="E16" s="289" t="s">
        <v>66</v>
      </c>
      <c r="F16" s="290" t="s">
        <v>21</v>
      </c>
      <c r="G16" s="294">
        <v>340</v>
      </c>
      <c r="H16" s="294">
        <v>15.83</v>
      </c>
      <c r="I16" s="292">
        <v>5382.2</v>
      </c>
    </row>
    <row r="17" spans="1:9" ht="38.25">
      <c r="A17" s="293" t="s">
        <v>67</v>
      </c>
      <c r="B17" s="286" t="s">
        <v>17</v>
      </c>
      <c r="C17" s="286" t="s">
        <v>68</v>
      </c>
      <c r="D17" s="290" t="s">
        <v>19</v>
      </c>
      <c r="E17" s="289" t="s">
        <v>69</v>
      </c>
      <c r="F17" s="290" t="s">
        <v>21</v>
      </c>
      <c r="G17" s="294">
        <v>1</v>
      </c>
      <c r="H17" s="294">
        <v>3967.04</v>
      </c>
      <c r="I17" s="292">
        <v>3967.04</v>
      </c>
    </row>
    <row r="18" spans="1:9" ht="25.5">
      <c r="A18" s="293" t="s">
        <v>70</v>
      </c>
      <c r="B18" s="286" t="s">
        <v>17</v>
      </c>
      <c r="C18" s="286" t="s">
        <v>71</v>
      </c>
      <c r="D18" s="290" t="s">
        <v>19</v>
      </c>
      <c r="E18" s="289" t="s">
        <v>72</v>
      </c>
      <c r="F18" s="290" t="s">
        <v>21</v>
      </c>
      <c r="G18" s="294">
        <v>1</v>
      </c>
      <c r="H18" s="294">
        <v>965.8275000000001</v>
      </c>
      <c r="I18" s="292">
        <v>965.8275000000001</v>
      </c>
    </row>
    <row r="19" spans="1:9" ht="25.5">
      <c r="A19" s="293" t="s">
        <v>73</v>
      </c>
      <c r="B19" s="286" t="s">
        <v>17</v>
      </c>
      <c r="C19" s="286" t="s">
        <v>74</v>
      </c>
      <c r="D19" s="290" t="s">
        <v>19</v>
      </c>
      <c r="E19" s="289" t="s">
        <v>75</v>
      </c>
      <c r="F19" s="290" t="s">
        <v>21</v>
      </c>
      <c r="G19" s="294">
        <v>1</v>
      </c>
      <c r="H19" s="294">
        <v>51555.05</v>
      </c>
      <c r="I19" s="292">
        <v>51555.05</v>
      </c>
    </row>
    <row r="20" spans="1:9" ht="25.5">
      <c r="A20" s="293" t="s">
        <v>76</v>
      </c>
      <c r="B20" s="286" t="s">
        <v>17</v>
      </c>
      <c r="C20" s="286" t="s">
        <v>77</v>
      </c>
      <c r="D20" s="290" t="s">
        <v>19</v>
      </c>
      <c r="E20" s="289" t="s">
        <v>78</v>
      </c>
      <c r="F20" s="290" t="s">
        <v>21</v>
      </c>
      <c r="G20" s="294">
        <v>1</v>
      </c>
      <c r="H20" s="294">
        <v>589.06450000000007</v>
      </c>
      <c r="I20" s="292">
        <v>589.06450000000007</v>
      </c>
    </row>
    <row r="21" spans="1:9" ht="25.5">
      <c r="A21" s="293" t="s">
        <v>79</v>
      </c>
      <c r="B21" s="286" t="s">
        <v>17</v>
      </c>
      <c r="C21" s="286" t="s">
        <v>80</v>
      </c>
      <c r="D21" s="290" t="s">
        <v>19</v>
      </c>
      <c r="E21" s="289" t="s">
        <v>81</v>
      </c>
      <c r="F21" s="290" t="s">
        <v>21</v>
      </c>
      <c r="G21" s="294">
        <v>2</v>
      </c>
      <c r="H21" s="294">
        <v>209.67950000000002</v>
      </c>
      <c r="I21" s="292">
        <v>419.35900000000004</v>
      </c>
    </row>
    <row r="22" spans="1:9" ht="25.5">
      <c r="A22" s="293" t="s">
        <v>82</v>
      </c>
      <c r="B22" s="286" t="s">
        <v>17</v>
      </c>
      <c r="C22" s="286" t="s">
        <v>83</v>
      </c>
      <c r="D22" s="290" t="s">
        <v>19</v>
      </c>
      <c r="E22" s="289" t="s">
        <v>84</v>
      </c>
      <c r="F22" s="290" t="s">
        <v>21</v>
      </c>
      <c r="G22" s="294">
        <v>1</v>
      </c>
      <c r="H22" s="294">
        <v>3430</v>
      </c>
      <c r="I22" s="292">
        <v>3430</v>
      </c>
    </row>
    <row r="23" spans="1:9" ht="76.5">
      <c r="A23" s="293" t="s">
        <v>85</v>
      </c>
      <c r="B23" s="286" t="s">
        <v>17</v>
      </c>
      <c r="C23" s="286" t="s">
        <v>86</v>
      </c>
      <c r="D23" s="290" t="s">
        <v>19</v>
      </c>
      <c r="E23" s="289" t="s">
        <v>87</v>
      </c>
      <c r="F23" s="290" t="s">
        <v>21</v>
      </c>
      <c r="G23" s="294">
        <v>1</v>
      </c>
      <c r="H23" s="294">
        <v>6920</v>
      </c>
      <c r="I23" s="292">
        <v>6920</v>
      </c>
    </row>
    <row r="24" spans="1:9" ht="25.5">
      <c r="A24" s="293" t="s">
        <v>88</v>
      </c>
      <c r="B24" s="286" t="s">
        <v>17</v>
      </c>
      <c r="C24" s="286" t="s">
        <v>89</v>
      </c>
      <c r="D24" s="290" t="s">
        <v>19</v>
      </c>
      <c r="E24" s="289" t="s">
        <v>90</v>
      </c>
      <c r="F24" s="290" t="s">
        <v>21</v>
      </c>
      <c r="G24" s="294">
        <v>1</v>
      </c>
      <c r="H24" s="294">
        <v>967.5</v>
      </c>
      <c r="I24" s="292">
        <v>967.5</v>
      </c>
    </row>
    <row r="25" spans="1:9" ht="76.5">
      <c r="A25" s="293" t="s">
        <v>91</v>
      </c>
      <c r="B25" s="295" t="s">
        <v>17</v>
      </c>
      <c r="C25" s="295" t="s">
        <v>297</v>
      </c>
      <c r="D25" s="296" t="s">
        <v>19</v>
      </c>
      <c r="E25" s="297" t="s">
        <v>92</v>
      </c>
      <c r="F25" s="296" t="s">
        <v>21</v>
      </c>
      <c r="G25" s="298">
        <v>2</v>
      </c>
      <c r="H25" s="298">
        <v>167698.97999999998</v>
      </c>
      <c r="I25" s="299">
        <v>335397.95999999996</v>
      </c>
    </row>
    <row r="26" spans="1:9" ht="25.5">
      <c r="A26" s="288">
        <v>13911</v>
      </c>
      <c r="B26" s="286" t="s">
        <v>93</v>
      </c>
      <c r="C26" s="286" t="s">
        <v>298</v>
      </c>
      <c r="D26" s="290" t="s">
        <v>19</v>
      </c>
      <c r="E26" s="289" t="s">
        <v>103</v>
      </c>
      <c r="F26" s="290" t="s">
        <v>21</v>
      </c>
      <c r="G26" s="294">
        <v>1</v>
      </c>
      <c r="H26" s="291">
        <v>60869.42</v>
      </c>
      <c r="I26" s="292">
        <v>60869.42</v>
      </c>
    </row>
    <row r="27" spans="1:9" ht="25.5">
      <c r="A27" s="288" t="s">
        <v>109</v>
      </c>
      <c r="B27" s="286" t="s">
        <v>17</v>
      </c>
      <c r="C27" s="286" t="s">
        <v>299</v>
      </c>
      <c r="D27" s="290" t="s">
        <v>19</v>
      </c>
      <c r="E27" s="289" t="s">
        <v>110</v>
      </c>
      <c r="F27" s="287" t="s">
        <v>21</v>
      </c>
      <c r="G27" s="294">
        <v>4</v>
      </c>
      <c r="H27" s="294">
        <v>617.02350000000001</v>
      </c>
      <c r="I27" s="292">
        <v>2468.0940000000001</v>
      </c>
    </row>
    <row r="28" spans="1:9" ht="25.5">
      <c r="A28" s="288" t="s">
        <v>111</v>
      </c>
      <c r="B28" s="286" t="s">
        <v>17</v>
      </c>
      <c r="C28" s="286" t="s">
        <v>300</v>
      </c>
      <c r="D28" s="290" t="s">
        <v>19</v>
      </c>
      <c r="E28" s="289" t="s">
        <v>112</v>
      </c>
      <c r="F28" s="287" t="s">
        <v>21</v>
      </c>
      <c r="G28" s="294">
        <v>3</v>
      </c>
      <c r="H28" s="294">
        <v>520</v>
      </c>
      <c r="I28" s="292">
        <v>1560</v>
      </c>
    </row>
    <row r="29" spans="1:9" ht="25.5">
      <c r="A29" s="288" t="s">
        <v>113</v>
      </c>
      <c r="B29" s="286" t="s">
        <v>17</v>
      </c>
      <c r="C29" s="286" t="s">
        <v>301</v>
      </c>
      <c r="D29" s="290" t="s">
        <v>19</v>
      </c>
      <c r="E29" s="289" t="s">
        <v>114</v>
      </c>
      <c r="F29" s="287" t="s">
        <v>21</v>
      </c>
      <c r="G29" s="294">
        <v>2</v>
      </c>
      <c r="H29" s="294">
        <v>1303.778</v>
      </c>
      <c r="I29" s="292">
        <v>2607.556</v>
      </c>
    </row>
    <row r="30" spans="1:9" ht="25.5">
      <c r="A30" s="288" t="s">
        <v>115</v>
      </c>
      <c r="B30" s="286" t="s">
        <v>17</v>
      </c>
      <c r="C30" s="286" t="s">
        <v>302</v>
      </c>
      <c r="D30" s="290" t="s">
        <v>19</v>
      </c>
      <c r="E30" s="289" t="s">
        <v>116</v>
      </c>
      <c r="F30" s="287" t="s">
        <v>21</v>
      </c>
      <c r="G30" s="294">
        <v>1</v>
      </c>
      <c r="H30" s="294">
        <v>514.14799999999991</v>
      </c>
      <c r="I30" s="292">
        <v>514.14799999999991</v>
      </c>
    </row>
    <row r="31" spans="1:9">
      <c r="A31" s="288" t="s">
        <v>117</v>
      </c>
      <c r="B31" s="286" t="s">
        <v>17</v>
      </c>
      <c r="C31" s="286" t="s">
        <v>303</v>
      </c>
      <c r="D31" s="290" t="s">
        <v>19</v>
      </c>
      <c r="E31" s="289" t="s">
        <v>118</v>
      </c>
      <c r="F31" s="287" t="s">
        <v>21</v>
      </c>
      <c r="G31" s="294">
        <v>3</v>
      </c>
      <c r="H31" s="294">
        <v>320</v>
      </c>
      <c r="I31" s="292">
        <v>960</v>
      </c>
    </row>
    <row r="32" spans="1:9">
      <c r="A32" s="288" t="s">
        <v>119</v>
      </c>
      <c r="B32" s="286" t="s">
        <v>17</v>
      </c>
      <c r="C32" s="286" t="s">
        <v>304</v>
      </c>
      <c r="D32" s="290" t="s">
        <v>19</v>
      </c>
      <c r="E32" s="289" t="s">
        <v>120</v>
      </c>
      <c r="F32" s="287" t="s">
        <v>21</v>
      </c>
      <c r="G32" s="294">
        <v>2</v>
      </c>
      <c r="H32" s="294">
        <v>237.19</v>
      </c>
      <c r="I32" s="292">
        <v>474.38</v>
      </c>
    </row>
    <row r="33" spans="1:9">
      <c r="A33" s="288" t="s">
        <v>121</v>
      </c>
      <c r="B33" s="286" t="s">
        <v>17</v>
      </c>
      <c r="C33" s="286" t="s">
        <v>305</v>
      </c>
      <c r="D33" s="290" t="s">
        <v>19</v>
      </c>
      <c r="E33" s="289" t="s">
        <v>122</v>
      </c>
      <c r="F33" s="287" t="s">
        <v>21</v>
      </c>
      <c r="G33" s="294">
        <v>1</v>
      </c>
      <c r="H33" s="294">
        <v>513.11400000000003</v>
      </c>
      <c r="I33" s="292">
        <v>513.11400000000003</v>
      </c>
    </row>
    <row r="34" spans="1:9" ht="25.5">
      <c r="A34" s="288" t="s">
        <v>123</v>
      </c>
      <c r="B34" s="286" t="s">
        <v>17</v>
      </c>
      <c r="C34" s="286" t="s">
        <v>306</v>
      </c>
      <c r="D34" s="290" t="s">
        <v>19</v>
      </c>
      <c r="E34" s="289" t="s">
        <v>124</v>
      </c>
      <c r="F34" s="287" t="s">
        <v>21</v>
      </c>
      <c r="G34" s="294">
        <v>2</v>
      </c>
      <c r="H34" s="294">
        <v>263.3</v>
      </c>
      <c r="I34" s="292">
        <v>526.6</v>
      </c>
    </row>
    <row r="35" spans="1:9" ht="25.5">
      <c r="A35" s="288" t="s">
        <v>125</v>
      </c>
      <c r="B35" s="286" t="s">
        <v>17</v>
      </c>
      <c r="C35" s="286" t="s">
        <v>307</v>
      </c>
      <c r="D35" s="290" t="s">
        <v>19</v>
      </c>
      <c r="E35" s="289" t="s">
        <v>126</v>
      </c>
      <c r="F35" s="287" t="s">
        <v>21</v>
      </c>
      <c r="G35" s="294">
        <v>1</v>
      </c>
      <c r="H35" s="294">
        <v>525.96400000000006</v>
      </c>
      <c r="I35" s="292">
        <v>525.96400000000006</v>
      </c>
    </row>
    <row r="36" spans="1:9" ht="51">
      <c r="A36" s="288" t="s">
        <v>127</v>
      </c>
      <c r="B36" s="286" t="s">
        <v>17</v>
      </c>
      <c r="C36" s="286" t="s">
        <v>308</v>
      </c>
      <c r="D36" s="290" t="s">
        <v>19</v>
      </c>
      <c r="E36" s="289" t="s">
        <v>128</v>
      </c>
      <c r="F36" s="287" t="s">
        <v>21</v>
      </c>
      <c r="G36" s="294">
        <v>2</v>
      </c>
      <c r="H36" s="294">
        <v>1445</v>
      </c>
      <c r="I36" s="292">
        <v>2890</v>
      </c>
    </row>
    <row r="37" spans="1:9" ht="25.5">
      <c r="A37" s="288" t="s">
        <v>129</v>
      </c>
      <c r="B37" s="286" t="s">
        <v>17</v>
      </c>
      <c r="C37" s="286" t="s">
        <v>309</v>
      </c>
      <c r="D37" s="290" t="s">
        <v>19</v>
      </c>
      <c r="E37" s="289" t="s">
        <v>130</v>
      </c>
      <c r="F37" s="287" t="s">
        <v>21</v>
      </c>
      <c r="G37" s="294">
        <v>2</v>
      </c>
      <c r="H37" s="294">
        <v>1049.3520000000001</v>
      </c>
      <c r="I37" s="292">
        <v>2098.7040000000002</v>
      </c>
    </row>
    <row r="38" spans="1:9">
      <c r="A38" s="288" t="s">
        <v>131</v>
      </c>
      <c r="B38" s="286" t="s">
        <v>17</v>
      </c>
      <c r="C38" s="286" t="s">
        <v>310</v>
      </c>
      <c r="D38" s="290" t="s">
        <v>19</v>
      </c>
      <c r="E38" s="289" t="s">
        <v>132</v>
      </c>
      <c r="F38" s="287" t="s">
        <v>21</v>
      </c>
      <c r="G38" s="294">
        <v>17</v>
      </c>
      <c r="H38" s="294">
        <v>4.5</v>
      </c>
      <c r="I38" s="292">
        <v>76.5</v>
      </c>
    </row>
    <row r="39" spans="1:9" ht="25.5">
      <c r="A39" s="288" t="s">
        <v>133</v>
      </c>
      <c r="B39" s="286" t="s">
        <v>17</v>
      </c>
      <c r="C39" s="286" t="s">
        <v>311</v>
      </c>
      <c r="D39" s="290" t="s">
        <v>19</v>
      </c>
      <c r="E39" s="289" t="s">
        <v>134</v>
      </c>
      <c r="F39" s="287" t="s">
        <v>21</v>
      </c>
      <c r="G39" s="294">
        <v>136</v>
      </c>
      <c r="H39" s="294">
        <v>6.657</v>
      </c>
      <c r="I39" s="292">
        <v>905.35199999999998</v>
      </c>
    </row>
    <row r="40" spans="1:9">
      <c r="A40" s="288" t="s">
        <v>135</v>
      </c>
      <c r="B40" s="286" t="s">
        <v>17</v>
      </c>
      <c r="C40" s="286" t="s">
        <v>312</v>
      </c>
      <c r="D40" s="290" t="s">
        <v>19</v>
      </c>
      <c r="E40" s="289" t="s">
        <v>136</v>
      </c>
      <c r="F40" s="287" t="s">
        <v>21</v>
      </c>
      <c r="G40" s="294">
        <v>1</v>
      </c>
      <c r="H40" s="294">
        <v>1973.1814999999999</v>
      </c>
      <c r="I40" s="292">
        <v>1973.1814999999999</v>
      </c>
    </row>
    <row r="41" spans="1:9" ht="25.5">
      <c r="A41" s="288" t="s">
        <v>137</v>
      </c>
      <c r="B41" s="286" t="s">
        <v>17</v>
      </c>
      <c r="C41" s="286" t="s">
        <v>313</v>
      </c>
      <c r="D41" s="290" t="s">
        <v>19</v>
      </c>
      <c r="E41" s="289" t="s">
        <v>138</v>
      </c>
      <c r="F41" s="287" t="s">
        <v>21</v>
      </c>
      <c r="G41" s="294">
        <v>1</v>
      </c>
      <c r="H41" s="294">
        <v>587.69675000000007</v>
      </c>
      <c r="I41" s="292">
        <v>587.69675000000007</v>
      </c>
    </row>
    <row r="42" spans="1:9" ht="25.5">
      <c r="A42" s="288" t="s">
        <v>139</v>
      </c>
      <c r="B42" s="286" t="s">
        <v>17</v>
      </c>
      <c r="C42" s="286" t="s">
        <v>314</v>
      </c>
      <c r="D42" s="290" t="s">
        <v>19</v>
      </c>
      <c r="E42" s="289" t="s">
        <v>140</v>
      </c>
      <c r="F42" s="287" t="s">
        <v>21</v>
      </c>
      <c r="G42" s="294">
        <v>1</v>
      </c>
      <c r="H42" s="294">
        <v>14404.89</v>
      </c>
      <c r="I42" s="292">
        <v>14404.89</v>
      </c>
    </row>
    <row r="43" spans="1:9" ht="25.5">
      <c r="A43" s="288" t="s">
        <v>141</v>
      </c>
      <c r="B43" s="286" t="s">
        <v>17</v>
      </c>
      <c r="C43" s="286" t="s">
        <v>315</v>
      </c>
      <c r="D43" s="290" t="s">
        <v>19</v>
      </c>
      <c r="E43" s="289" t="s">
        <v>142</v>
      </c>
      <c r="F43" s="287" t="s">
        <v>21</v>
      </c>
      <c r="G43" s="294">
        <v>1</v>
      </c>
      <c r="H43" s="294">
        <v>260</v>
      </c>
      <c r="I43" s="292">
        <v>260</v>
      </c>
    </row>
    <row r="44" spans="1:9" ht="25.5">
      <c r="A44" s="288" t="s">
        <v>143</v>
      </c>
      <c r="B44" s="286" t="s">
        <v>17</v>
      </c>
      <c r="C44" s="286" t="s">
        <v>316</v>
      </c>
      <c r="D44" s="290" t="s">
        <v>19</v>
      </c>
      <c r="E44" s="289" t="s">
        <v>144</v>
      </c>
      <c r="F44" s="287" t="s">
        <v>21</v>
      </c>
      <c r="G44" s="294">
        <v>2</v>
      </c>
      <c r="H44" s="294">
        <v>95</v>
      </c>
      <c r="I44" s="292">
        <v>190</v>
      </c>
    </row>
    <row r="45" spans="1:9" ht="25.5">
      <c r="A45" s="288" t="s">
        <v>145</v>
      </c>
      <c r="B45" s="286" t="s">
        <v>17</v>
      </c>
      <c r="C45" s="286" t="s">
        <v>317</v>
      </c>
      <c r="D45" s="290" t="s">
        <v>19</v>
      </c>
      <c r="E45" s="289" t="s">
        <v>146</v>
      </c>
      <c r="F45" s="287" t="s">
        <v>21</v>
      </c>
      <c r="G45" s="294">
        <v>1</v>
      </c>
      <c r="H45" s="294">
        <v>2470</v>
      </c>
      <c r="I45" s="292">
        <v>2470</v>
      </c>
    </row>
    <row r="46" spans="1:9" ht="76.5">
      <c r="A46" s="288" t="s">
        <v>147</v>
      </c>
      <c r="B46" s="286" t="s">
        <v>17</v>
      </c>
      <c r="C46" s="286" t="s">
        <v>318</v>
      </c>
      <c r="D46" s="290" t="s">
        <v>19</v>
      </c>
      <c r="E46" s="289" t="s">
        <v>148</v>
      </c>
      <c r="F46" s="287" t="s">
        <v>21</v>
      </c>
      <c r="G46" s="294">
        <v>1</v>
      </c>
      <c r="H46" s="294">
        <v>4270</v>
      </c>
      <c r="I46" s="292">
        <v>4270</v>
      </c>
    </row>
    <row r="47" spans="1:9" ht="25.5">
      <c r="A47" s="288" t="s">
        <v>149</v>
      </c>
      <c r="B47" s="286" t="s">
        <v>17</v>
      </c>
      <c r="C47" s="286" t="s">
        <v>319</v>
      </c>
      <c r="D47" s="290" t="s">
        <v>19</v>
      </c>
      <c r="E47" s="289" t="s">
        <v>90</v>
      </c>
      <c r="F47" s="287" t="s">
        <v>21</v>
      </c>
      <c r="G47" s="294">
        <v>1</v>
      </c>
      <c r="H47" s="294">
        <v>967.5</v>
      </c>
      <c r="I47" s="292">
        <v>967.5</v>
      </c>
    </row>
    <row r="48" spans="1:9" ht="76.5">
      <c r="A48" s="293" t="s">
        <v>150</v>
      </c>
      <c r="B48" s="295" t="s">
        <v>17</v>
      </c>
      <c r="C48" s="295" t="s">
        <v>320</v>
      </c>
      <c r="D48" s="296" t="s">
        <v>19</v>
      </c>
      <c r="E48" s="297" t="s">
        <v>151</v>
      </c>
      <c r="F48" s="300" t="s">
        <v>21</v>
      </c>
      <c r="G48" s="298">
        <v>2</v>
      </c>
      <c r="H48" s="298">
        <v>52573.135499999997</v>
      </c>
      <c r="I48" s="299">
        <v>105146.27099999999</v>
      </c>
    </row>
    <row r="49" spans="1:9" ht="51">
      <c r="A49" s="288" t="s">
        <v>152</v>
      </c>
      <c r="B49" s="286" t="s">
        <v>17</v>
      </c>
      <c r="C49" s="286" t="s">
        <v>321</v>
      </c>
      <c r="D49" s="290" t="s">
        <v>19</v>
      </c>
      <c r="E49" s="289" t="s">
        <v>153</v>
      </c>
      <c r="F49" s="290" t="s">
        <v>21</v>
      </c>
      <c r="G49" s="294">
        <v>1</v>
      </c>
      <c r="H49" s="291">
        <v>44832.75</v>
      </c>
      <c r="I49" s="292">
        <v>44832.75</v>
      </c>
    </row>
    <row r="50" spans="1:9">
      <c r="I50" s="178">
        <f>SUM(I1:I49)</f>
        <v>805546.19674999989</v>
      </c>
    </row>
    <row r="278" spans="5:8">
      <c r="G278" s="363"/>
      <c r="H278" s="363"/>
    </row>
    <row r="279" spans="5:8">
      <c r="E279" s="363"/>
      <c r="F279" s="363"/>
      <c r="G279" s="363"/>
      <c r="H279" s="363"/>
    </row>
  </sheetData>
  <mergeCells count="2">
    <mergeCell ref="G278:H278"/>
    <mergeCell ref="E279:H279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dimension ref="A1:P51"/>
  <sheetViews>
    <sheetView tabSelected="1" zoomScale="80" zoomScaleNormal="80" workbookViewId="0">
      <selection activeCell="D56" sqref="D56"/>
    </sheetView>
  </sheetViews>
  <sheetFormatPr defaultRowHeight="15"/>
  <cols>
    <col min="1" max="1" width="15" style="312" customWidth="1"/>
    <col min="2" max="2" width="16.5703125" style="312" customWidth="1"/>
    <col min="3" max="3" width="8.85546875" style="313" customWidth="1"/>
    <col min="4" max="4" width="63.28515625" style="313" customWidth="1"/>
    <col min="5" max="5" width="7.7109375" style="313" customWidth="1"/>
    <col min="6" max="6" width="9.140625" style="313"/>
    <col min="7" max="7" width="10" style="313" customWidth="1"/>
    <col min="8" max="11" width="9.140625" style="313"/>
    <col min="12" max="12" width="9.28515625" style="313" bestFit="1" customWidth="1"/>
    <col min="13" max="13" width="10.140625" style="313" bestFit="1" customWidth="1"/>
    <col min="14" max="14" width="10" style="313" customWidth="1"/>
    <col min="15" max="15" width="11.85546875" style="313" customWidth="1"/>
    <col min="16" max="16" width="14.28515625" style="313" customWidth="1"/>
    <col min="17" max="17" width="19.42578125" style="313" customWidth="1"/>
    <col min="18" max="16384" width="9.140625" style="313"/>
  </cols>
  <sheetData>
    <row r="1" spans="1:16" ht="22.5" customHeight="1">
      <c r="A1" s="309"/>
      <c r="B1" s="360" t="s">
        <v>185</v>
      </c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124"/>
      <c r="P1" s="125"/>
    </row>
    <row r="2" spans="1:16" ht="32.25" customHeight="1">
      <c r="A2" s="310"/>
      <c r="B2" s="366" t="s">
        <v>329</v>
      </c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42"/>
      <c r="P2" s="43"/>
    </row>
    <row r="3" spans="1:16" ht="23.25" customHeight="1">
      <c r="A3" s="311"/>
      <c r="B3" s="366" t="s">
        <v>200</v>
      </c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44"/>
      <c r="P3" s="45"/>
    </row>
    <row r="4" spans="1:16" ht="15" customHeight="1">
      <c r="A4" s="350" t="s">
        <v>157</v>
      </c>
      <c r="B4" s="350" t="s">
        <v>2</v>
      </c>
      <c r="C4" s="351" t="s">
        <v>12</v>
      </c>
      <c r="D4" s="351" t="s">
        <v>4</v>
      </c>
      <c r="E4" s="352" t="s">
        <v>5</v>
      </c>
      <c r="F4" s="368" t="s">
        <v>186</v>
      </c>
      <c r="G4" s="369"/>
      <c r="H4" s="369"/>
      <c r="I4" s="369"/>
      <c r="J4" s="369"/>
      <c r="K4" s="369"/>
      <c r="L4" s="369"/>
      <c r="M4" s="370"/>
      <c r="N4" s="343" t="s">
        <v>187</v>
      </c>
      <c r="O4" s="353" t="s">
        <v>188</v>
      </c>
      <c r="P4" s="355"/>
    </row>
    <row r="5" spans="1:16" ht="27" customHeight="1">
      <c r="A5" s="367"/>
      <c r="B5" s="367"/>
      <c r="C5" s="325"/>
      <c r="D5" s="325"/>
      <c r="E5" s="327"/>
      <c r="F5" s="368" t="s">
        <v>328</v>
      </c>
      <c r="G5" s="369"/>
      <c r="H5" s="369"/>
      <c r="I5" s="369"/>
      <c r="J5" s="370"/>
      <c r="K5" s="368" t="s">
        <v>325</v>
      </c>
      <c r="L5" s="369"/>
      <c r="M5" s="370"/>
      <c r="N5" s="331"/>
      <c r="O5" s="303"/>
      <c r="P5" s="304"/>
    </row>
    <row r="6" spans="1:16">
      <c r="A6" s="350"/>
      <c r="B6" s="350"/>
      <c r="C6" s="325"/>
      <c r="D6" s="325"/>
      <c r="E6" s="327"/>
      <c r="F6" s="364" t="s">
        <v>206</v>
      </c>
      <c r="G6" s="364" t="s">
        <v>205</v>
      </c>
      <c r="H6" s="364" t="s">
        <v>204</v>
      </c>
      <c r="I6" s="364" t="s">
        <v>296</v>
      </c>
      <c r="J6" s="364" t="s">
        <v>202</v>
      </c>
      <c r="K6" s="364" t="s">
        <v>326</v>
      </c>
      <c r="L6" s="364" t="s">
        <v>296</v>
      </c>
      <c r="M6" s="364" t="s">
        <v>202</v>
      </c>
      <c r="N6" s="331"/>
      <c r="O6" s="344" t="s">
        <v>13</v>
      </c>
      <c r="P6" s="344" t="s">
        <v>0</v>
      </c>
    </row>
    <row r="7" spans="1:16" ht="23.25" customHeight="1">
      <c r="A7" s="350"/>
      <c r="B7" s="350"/>
      <c r="C7" s="325"/>
      <c r="D7" s="325"/>
      <c r="E7" s="327"/>
      <c r="F7" s="365"/>
      <c r="G7" s="365"/>
      <c r="H7" s="365"/>
      <c r="I7" s="365"/>
      <c r="J7" s="365"/>
      <c r="K7" s="365"/>
      <c r="L7" s="365"/>
      <c r="M7" s="365"/>
      <c r="N7" s="331"/>
      <c r="O7" s="338"/>
      <c r="P7" s="338"/>
    </row>
    <row r="8" spans="1:16" ht="23.25" customHeight="1">
      <c r="A8" s="350"/>
      <c r="B8" s="350"/>
      <c r="C8" s="325"/>
      <c r="D8" s="325"/>
      <c r="E8" s="327"/>
      <c r="F8" s="365"/>
      <c r="G8" s="365"/>
      <c r="H8" s="365"/>
      <c r="I8" s="365"/>
      <c r="J8" s="365"/>
      <c r="K8" s="365"/>
      <c r="L8" s="365"/>
      <c r="M8" s="365"/>
      <c r="N8" s="331"/>
      <c r="O8" s="338"/>
      <c r="P8" s="338"/>
    </row>
    <row r="9" spans="1:16" ht="23.25" customHeight="1">
      <c r="A9" s="350"/>
      <c r="B9" s="350"/>
      <c r="C9" s="325"/>
      <c r="D9" s="325"/>
      <c r="E9" s="327"/>
      <c r="F9" s="365"/>
      <c r="G9" s="365"/>
      <c r="H9" s="365"/>
      <c r="I9" s="365"/>
      <c r="J9" s="365"/>
      <c r="K9" s="371"/>
      <c r="L9" s="365"/>
      <c r="M9" s="365"/>
      <c r="N9" s="331"/>
      <c r="O9" s="338"/>
      <c r="P9" s="338"/>
    </row>
    <row r="10" spans="1:16" s="315" customFormat="1" ht="23.25" customHeight="1">
      <c r="A10" s="375" t="s">
        <v>332</v>
      </c>
      <c r="B10" s="375"/>
      <c r="C10" s="375"/>
      <c r="D10" s="375"/>
      <c r="E10" s="375"/>
      <c r="F10" s="375"/>
      <c r="G10" s="375"/>
      <c r="H10" s="375"/>
      <c r="I10" s="375"/>
      <c r="J10" s="375"/>
      <c r="K10" s="375"/>
      <c r="L10" s="375"/>
      <c r="M10" s="375"/>
      <c r="N10" s="375"/>
      <c r="O10" s="375"/>
      <c r="P10" s="375"/>
    </row>
    <row r="11" spans="1:16" ht="54.75" customHeight="1">
      <c r="A11" s="53" t="s">
        <v>150</v>
      </c>
      <c r="B11" s="53" t="s">
        <v>17</v>
      </c>
      <c r="C11" s="276">
        <v>1</v>
      </c>
      <c r="D11" s="289" t="s">
        <v>151</v>
      </c>
      <c r="E11" s="296" t="s">
        <v>21</v>
      </c>
      <c r="F11" s="301"/>
      <c r="G11" s="17"/>
      <c r="H11" s="17"/>
      <c r="I11" s="301"/>
      <c r="J11" s="301"/>
      <c r="K11" s="17">
        <v>2</v>
      </c>
      <c r="L11" s="301"/>
      <c r="M11" s="301"/>
      <c r="N11" s="15">
        <f t="shared" ref="N11:N38" si="0">SUM(F11:M11)</f>
        <v>2</v>
      </c>
      <c r="O11" s="17">
        <v>52573.135499999997</v>
      </c>
      <c r="P11" s="266">
        <f t="shared" ref="P11:P38" si="1">O11*N11</f>
        <v>105146.27099999999</v>
      </c>
    </row>
    <row r="12" spans="1:16" ht="54.75" customHeight="1">
      <c r="A12" s="54" t="s">
        <v>207</v>
      </c>
      <c r="B12" s="54" t="s">
        <v>17</v>
      </c>
      <c r="C12" s="276">
        <v>2</v>
      </c>
      <c r="D12" s="13" t="s">
        <v>208</v>
      </c>
      <c r="E12" s="14" t="s">
        <v>21</v>
      </c>
      <c r="F12" s="15">
        <v>2</v>
      </c>
      <c r="G12" s="15"/>
      <c r="H12" s="15"/>
      <c r="I12" s="15"/>
      <c r="J12" s="15"/>
      <c r="K12" s="15"/>
      <c r="L12" s="15"/>
      <c r="M12" s="15"/>
      <c r="N12" s="15">
        <f t="shared" si="0"/>
        <v>2</v>
      </c>
      <c r="O12" s="266">
        <v>24574.38725</v>
      </c>
      <c r="P12" s="266">
        <f t="shared" si="1"/>
        <v>49148.7745</v>
      </c>
    </row>
    <row r="13" spans="1:16" ht="54.75" customHeight="1">
      <c r="A13" s="53" t="s">
        <v>91</v>
      </c>
      <c r="B13" s="53" t="s">
        <v>17</v>
      </c>
      <c r="C13" s="276">
        <v>3</v>
      </c>
      <c r="D13" s="289" t="s">
        <v>92</v>
      </c>
      <c r="E13" s="296" t="s">
        <v>21</v>
      </c>
      <c r="F13" s="301"/>
      <c r="G13" s="276"/>
      <c r="H13" s="279"/>
      <c r="I13" s="301"/>
      <c r="J13" s="301"/>
      <c r="K13" s="17">
        <v>2</v>
      </c>
      <c r="L13" s="301"/>
      <c r="M13" s="301"/>
      <c r="N13" s="15">
        <f t="shared" si="0"/>
        <v>2</v>
      </c>
      <c r="O13" s="17">
        <v>167698.97999999998</v>
      </c>
      <c r="P13" s="266">
        <f t="shared" si="1"/>
        <v>335397.95999999996</v>
      </c>
    </row>
    <row r="14" spans="1:16" ht="54.75" customHeight="1">
      <c r="A14" s="54" t="s">
        <v>209</v>
      </c>
      <c r="B14" s="54" t="s">
        <v>17</v>
      </c>
      <c r="C14" s="276">
        <v>4</v>
      </c>
      <c r="D14" s="13" t="s">
        <v>210</v>
      </c>
      <c r="E14" s="14" t="s">
        <v>21</v>
      </c>
      <c r="F14" s="15">
        <v>1</v>
      </c>
      <c r="G14" s="15"/>
      <c r="H14" s="15"/>
      <c r="I14" s="15"/>
      <c r="J14" s="15"/>
      <c r="K14" s="15"/>
      <c r="L14" s="15"/>
      <c r="M14" s="15"/>
      <c r="N14" s="15">
        <f t="shared" si="0"/>
        <v>1</v>
      </c>
      <c r="O14" s="266">
        <v>14390.2395</v>
      </c>
      <c r="P14" s="266">
        <f t="shared" si="1"/>
        <v>14390.2395</v>
      </c>
    </row>
    <row r="15" spans="1:16" ht="54.75" customHeight="1">
      <c r="A15" s="290" t="s">
        <v>152</v>
      </c>
      <c r="B15" s="290" t="s">
        <v>17</v>
      </c>
      <c r="C15" s="276">
        <v>5</v>
      </c>
      <c r="D15" s="289" t="s">
        <v>153</v>
      </c>
      <c r="E15" s="290" t="s">
        <v>21</v>
      </c>
      <c r="F15" s="316"/>
      <c r="G15" s="17"/>
      <c r="H15" s="17"/>
      <c r="I15" s="301"/>
      <c r="J15" s="301"/>
      <c r="K15" s="17">
        <v>1</v>
      </c>
      <c r="L15" s="301"/>
      <c r="M15" s="301"/>
      <c r="N15" s="15">
        <f t="shared" si="0"/>
        <v>1</v>
      </c>
      <c r="O15" s="17">
        <v>44832.75</v>
      </c>
      <c r="P15" s="266">
        <f t="shared" si="1"/>
        <v>44832.75</v>
      </c>
    </row>
    <row r="16" spans="1:16">
      <c r="A16" s="54" t="s">
        <v>211</v>
      </c>
      <c r="B16" s="54" t="s">
        <v>17</v>
      </c>
      <c r="C16" s="276">
        <v>6</v>
      </c>
      <c r="D16" s="13" t="s">
        <v>212</v>
      </c>
      <c r="E16" s="14" t="s">
        <v>21</v>
      </c>
      <c r="F16" s="15">
        <v>1</v>
      </c>
      <c r="G16" s="15"/>
      <c r="H16" s="15"/>
      <c r="I16" s="15"/>
      <c r="J16" s="15"/>
      <c r="K16" s="15"/>
      <c r="L16" s="15"/>
      <c r="M16" s="15"/>
      <c r="N16" s="15">
        <f t="shared" si="0"/>
        <v>1</v>
      </c>
      <c r="O16" s="266">
        <v>2900</v>
      </c>
      <c r="P16" s="266">
        <f t="shared" si="1"/>
        <v>2900</v>
      </c>
    </row>
    <row r="17" spans="1:16">
      <c r="A17" s="54" t="s">
        <v>139</v>
      </c>
      <c r="B17" s="54" t="s">
        <v>17</v>
      </c>
      <c r="C17" s="276">
        <v>7</v>
      </c>
      <c r="D17" s="289" t="s">
        <v>140</v>
      </c>
      <c r="E17" s="290" t="s">
        <v>21</v>
      </c>
      <c r="F17" s="316"/>
      <c r="G17" s="276"/>
      <c r="H17" s="15"/>
      <c r="I17" s="301"/>
      <c r="J17" s="301"/>
      <c r="K17" s="15">
        <v>1</v>
      </c>
      <c r="L17" s="301"/>
      <c r="M17" s="301"/>
      <c r="N17" s="15">
        <f t="shared" si="0"/>
        <v>1</v>
      </c>
      <c r="O17" s="15">
        <v>14404.89</v>
      </c>
      <c r="P17" s="266">
        <f t="shared" si="1"/>
        <v>14404.89</v>
      </c>
    </row>
    <row r="18" spans="1:16">
      <c r="A18" s="53" t="s">
        <v>73</v>
      </c>
      <c r="B18" s="54" t="s">
        <v>17</v>
      </c>
      <c r="C18" s="276">
        <v>8</v>
      </c>
      <c r="D18" s="289" t="s">
        <v>75</v>
      </c>
      <c r="E18" s="290" t="s">
        <v>21</v>
      </c>
      <c r="F18" s="316"/>
      <c r="G18" s="276"/>
      <c r="H18" s="15"/>
      <c r="I18" s="301"/>
      <c r="J18" s="301"/>
      <c r="K18" s="15">
        <v>1</v>
      </c>
      <c r="L18" s="301"/>
      <c r="M18" s="301"/>
      <c r="N18" s="15">
        <f t="shared" si="0"/>
        <v>1</v>
      </c>
      <c r="O18" s="15">
        <v>51555.05</v>
      </c>
      <c r="P18" s="266">
        <f t="shared" si="1"/>
        <v>51555.05</v>
      </c>
    </row>
    <row r="19" spans="1:16">
      <c r="A19" s="264">
        <v>1780</v>
      </c>
      <c r="B19" s="54" t="s">
        <v>294</v>
      </c>
      <c r="C19" s="276">
        <v>9</v>
      </c>
      <c r="D19" s="265" t="s">
        <v>216</v>
      </c>
      <c r="E19" s="290" t="s">
        <v>21</v>
      </c>
      <c r="F19" s="15"/>
      <c r="G19" s="15"/>
      <c r="H19" s="15">
        <v>2</v>
      </c>
      <c r="I19" s="15"/>
      <c r="J19" s="15"/>
      <c r="K19" s="15"/>
      <c r="L19" s="15"/>
      <c r="M19" s="15"/>
      <c r="N19" s="15">
        <f t="shared" si="0"/>
        <v>2</v>
      </c>
      <c r="O19" s="15">
        <v>204.79</v>
      </c>
      <c r="P19" s="266">
        <f t="shared" si="1"/>
        <v>409.58</v>
      </c>
    </row>
    <row r="20" spans="1:16">
      <c r="A20" s="264">
        <v>1802</v>
      </c>
      <c r="B20" s="54" t="s">
        <v>294</v>
      </c>
      <c r="C20" s="276">
        <v>10</v>
      </c>
      <c r="D20" s="265" t="s">
        <v>217</v>
      </c>
      <c r="E20" s="290" t="s">
        <v>21</v>
      </c>
      <c r="F20" s="15"/>
      <c r="G20" s="15"/>
      <c r="H20" s="15">
        <v>3</v>
      </c>
      <c r="I20" s="15"/>
      <c r="J20" s="15"/>
      <c r="K20" s="15"/>
      <c r="L20" s="15"/>
      <c r="M20" s="15"/>
      <c r="N20" s="15">
        <f t="shared" si="0"/>
        <v>3</v>
      </c>
      <c r="O20" s="15">
        <v>543.64</v>
      </c>
      <c r="P20" s="266">
        <f t="shared" si="1"/>
        <v>1630.92</v>
      </c>
    </row>
    <row r="21" spans="1:16" ht="25.5">
      <c r="A21" s="308" t="s">
        <v>323</v>
      </c>
      <c r="B21" s="307" t="s">
        <v>158</v>
      </c>
      <c r="C21" s="276">
        <v>11</v>
      </c>
      <c r="D21" s="305" t="s">
        <v>164</v>
      </c>
      <c r="E21" s="19" t="s">
        <v>94</v>
      </c>
      <c r="F21" s="320"/>
      <c r="G21" s="274"/>
      <c r="H21" s="301"/>
      <c r="I21" s="301"/>
      <c r="J21" s="301"/>
      <c r="K21" s="301"/>
      <c r="L21" s="301"/>
      <c r="M21" s="20">
        <v>1390.3934669999999</v>
      </c>
      <c r="N21" s="15">
        <f t="shared" si="0"/>
        <v>1390.3934669999999</v>
      </c>
      <c r="O21" s="21">
        <v>223.4</v>
      </c>
      <c r="P21" s="266">
        <f t="shared" si="1"/>
        <v>310613.90052779997</v>
      </c>
    </row>
    <row r="22" spans="1:16" ht="25.5">
      <c r="A22" s="308" t="s">
        <v>324</v>
      </c>
      <c r="B22" s="307" t="s">
        <v>158</v>
      </c>
      <c r="C22" s="276">
        <v>12</v>
      </c>
      <c r="D22" s="305" t="s">
        <v>165</v>
      </c>
      <c r="E22" s="19" t="s">
        <v>94</v>
      </c>
      <c r="F22" s="320"/>
      <c r="G22" s="274"/>
      <c r="H22" s="301"/>
      <c r="I22" s="301"/>
      <c r="J22" s="301"/>
      <c r="K22" s="301"/>
      <c r="L22" s="301"/>
      <c r="M22" s="20">
        <v>1391.98244</v>
      </c>
      <c r="N22" s="15">
        <f t="shared" si="0"/>
        <v>1391.98244</v>
      </c>
      <c r="O22" s="21">
        <v>361.96</v>
      </c>
      <c r="P22" s="266">
        <f t="shared" si="1"/>
        <v>503841.96398239996</v>
      </c>
    </row>
    <row r="23" spans="1:16">
      <c r="A23" s="54" t="s">
        <v>218</v>
      </c>
      <c r="B23" s="54" t="s">
        <v>17</v>
      </c>
      <c r="C23" s="276">
        <v>13</v>
      </c>
      <c r="D23" s="13" t="s">
        <v>146</v>
      </c>
      <c r="E23" s="14" t="s">
        <v>21</v>
      </c>
      <c r="F23" s="15">
        <v>1</v>
      </c>
      <c r="G23" s="15"/>
      <c r="H23" s="15"/>
      <c r="I23" s="15"/>
      <c r="J23" s="15"/>
      <c r="K23" s="15">
        <v>1</v>
      </c>
      <c r="L23" s="15"/>
      <c r="M23" s="15"/>
      <c r="N23" s="15">
        <f t="shared" si="0"/>
        <v>2</v>
      </c>
      <c r="O23" s="266">
        <v>2350</v>
      </c>
      <c r="P23" s="266">
        <f t="shared" si="1"/>
        <v>4700</v>
      </c>
    </row>
    <row r="24" spans="1:16">
      <c r="A24" s="53" t="s">
        <v>82</v>
      </c>
      <c r="B24" s="54" t="s">
        <v>17</v>
      </c>
      <c r="C24" s="276">
        <v>14</v>
      </c>
      <c r="D24" s="289" t="s">
        <v>84</v>
      </c>
      <c r="E24" s="290" t="s">
        <v>21</v>
      </c>
      <c r="F24" s="301"/>
      <c r="G24" s="276"/>
      <c r="H24" s="15"/>
      <c r="I24" s="301"/>
      <c r="J24" s="301"/>
      <c r="K24" s="15">
        <v>1</v>
      </c>
      <c r="L24" s="301"/>
      <c r="M24" s="316"/>
      <c r="N24" s="15">
        <f t="shared" si="0"/>
        <v>1</v>
      </c>
      <c r="O24" s="15">
        <v>3430</v>
      </c>
      <c r="P24" s="266">
        <f t="shared" si="1"/>
        <v>3430</v>
      </c>
    </row>
    <row r="25" spans="1:16" ht="51">
      <c r="A25" s="54" t="s">
        <v>219</v>
      </c>
      <c r="B25" s="54" t="s">
        <v>17</v>
      </c>
      <c r="C25" s="276">
        <v>15</v>
      </c>
      <c r="D25" s="13" t="s">
        <v>148</v>
      </c>
      <c r="E25" s="14" t="s">
        <v>21</v>
      </c>
      <c r="F25" s="15">
        <v>1</v>
      </c>
      <c r="G25" s="15"/>
      <c r="H25" s="15"/>
      <c r="I25" s="15"/>
      <c r="J25" s="15"/>
      <c r="K25" s="15">
        <v>1</v>
      </c>
      <c r="L25" s="15"/>
      <c r="M25" s="15"/>
      <c r="N25" s="15">
        <f t="shared" si="0"/>
        <v>2</v>
      </c>
      <c r="O25" s="266">
        <v>4270</v>
      </c>
      <c r="P25" s="266">
        <f t="shared" si="1"/>
        <v>8540</v>
      </c>
    </row>
    <row r="26" spans="1:16" ht="51">
      <c r="A26" s="53" t="s">
        <v>85</v>
      </c>
      <c r="B26" s="54" t="s">
        <v>17</v>
      </c>
      <c r="C26" s="276">
        <v>16</v>
      </c>
      <c r="D26" s="289" t="s">
        <v>87</v>
      </c>
      <c r="E26" s="290" t="s">
        <v>21</v>
      </c>
      <c r="F26" s="301"/>
      <c r="G26" s="276"/>
      <c r="H26" s="15"/>
      <c r="I26" s="301"/>
      <c r="J26" s="301"/>
      <c r="K26" s="15">
        <v>1</v>
      </c>
      <c r="L26" s="301"/>
      <c r="M26" s="301"/>
      <c r="N26" s="15">
        <f t="shared" si="0"/>
        <v>1</v>
      </c>
      <c r="O26" s="15">
        <v>6920</v>
      </c>
      <c r="P26" s="266">
        <f t="shared" si="1"/>
        <v>6920</v>
      </c>
    </row>
    <row r="27" spans="1:16" ht="25.5">
      <c r="A27" s="54">
        <v>13911</v>
      </c>
      <c r="B27" s="54" t="s">
        <v>93</v>
      </c>
      <c r="C27" s="276">
        <v>17</v>
      </c>
      <c r="D27" s="289" t="s">
        <v>103</v>
      </c>
      <c r="E27" s="290" t="s">
        <v>21</v>
      </c>
      <c r="F27" s="301"/>
      <c r="G27" s="276"/>
      <c r="H27" s="15"/>
      <c r="I27" s="301"/>
      <c r="J27" s="301"/>
      <c r="K27" s="15">
        <v>1</v>
      </c>
      <c r="L27" s="301"/>
      <c r="M27" s="301"/>
      <c r="N27" s="15">
        <f t="shared" si="0"/>
        <v>1</v>
      </c>
      <c r="O27" s="302">
        <v>60869.42</v>
      </c>
      <c r="P27" s="266">
        <f t="shared" si="1"/>
        <v>60869.42</v>
      </c>
    </row>
    <row r="28" spans="1:16">
      <c r="A28" s="54" t="s">
        <v>220</v>
      </c>
      <c r="B28" s="54" t="s">
        <v>17</v>
      </c>
      <c r="C28" s="276">
        <v>18</v>
      </c>
      <c r="D28" s="13" t="s">
        <v>138</v>
      </c>
      <c r="E28" s="14" t="s">
        <v>21</v>
      </c>
      <c r="F28" s="15">
        <v>1</v>
      </c>
      <c r="G28" s="15"/>
      <c r="H28" s="15"/>
      <c r="I28" s="15"/>
      <c r="J28" s="15"/>
      <c r="K28" s="15">
        <v>1</v>
      </c>
      <c r="L28" s="15"/>
      <c r="M28" s="15"/>
      <c r="N28" s="15">
        <f t="shared" si="0"/>
        <v>2</v>
      </c>
      <c r="O28" s="266">
        <v>340</v>
      </c>
      <c r="P28" s="266">
        <f t="shared" si="1"/>
        <v>680</v>
      </c>
    </row>
    <row r="29" spans="1:16">
      <c r="A29" s="53" t="s">
        <v>70</v>
      </c>
      <c r="B29" s="54" t="s">
        <v>17</v>
      </c>
      <c r="C29" s="276">
        <v>19</v>
      </c>
      <c r="D29" s="289" t="s">
        <v>72</v>
      </c>
      <c r="E29" s="290" t="s">
        <v>21</v>
      </c>
      <c r="F29" s="301"/>
      <c r="G29" s="276"/>
      <c r="H29" s="15"/>
      <c r="I29" s="301"/>
      <c r="J29" s="301"/>
      <c r="K29" s="15">
        <v>1</v>
      </c>
      <c r="L29" s="301"/>
      <c r="M29" s="301"/>
      <c r="N29" s="15">
        <f t="shared" si="0"/>
        <v>1</v>
      </c>
      <c r="O29" s="15">
        <v>965.8275000000001</v>
      </c>
      <c r="P29" s="266">
        <f t="shared" si="1"/>
        <v>965.8275000000001</v>
      </c>
    </row>
    <row r="30" spans="1:16">
      <c r="A30" s="54" t="s">
        <v>223</v>
      </c>
      <c r="B30" s="54" t="s">
        <v>17</v>
      </c>
      <c r="C30" s="276">
        <v>20</v>
      </c>
      <c r="D30" s="13" t="s">
        <v>327</v>
      </c>
      <c r="E30" s="14" t="s">
        <v>21</v>
      </c>
      <c r="F30" s="15">
        <v>2</v>
      </c>
      <c r="G30" s="15"/>
      <c r="H30" s="15"/>
      <c r="I30" s="15"/>
      <c r="J30" s="15"/>
      <c r="K30" s="15"/>
      <c r="L30" s="15"/>
      <c r="M30" s="15"/>
      <c r="N30" s="15">
        <f t="shared" si="0"/>
        <v>2</v>
      </c>
      <c r="O30" s="266">
        <v>76.5</v>
      </c>
      <c r="P30" s="266">
        <f t="shared" si="1"/>
        <v>153</v>
      </c>
    </row>
    <row r="31" spans="1:16">
      <c r="A31" s="54" t="s">
        <v>143</v>
      </c>
      <c r="B31" s="54" t="s">
        <v>17</v>
      </c>
      <c r="C31" s="276">
        <v>21</v>
      </c>
      <c r="D31" s="289" t="s">
        <v>144</v>
      </c>
      <c r="E31" s="290" t="s">
        <v>21</v>
      </c>
      <c r="F31" s="301"/>
      <c r="G31" s="276"/>
      <c r="H31" s="276"/>
      <c r="I31" s="301"/>
      <c r="J31" s="301"/>
      <c r="K31" s="15">
        <v>2</v>
      </c>
      <c r="L31" s="301"/>
      <c r="M31" s="301"/>
      <c r="N31" s="15">
        <f t="shared" si="0"/>
        <v>2</v>
      </c>
      <c r="O31" s="15">
        <v>95</v>
      </c>
      <c r="P31" s="266">
        <f t="shared" si="1"/>
        <v>190</v>
      </c>
    </row>
    <row r="32" spans="1:16">
      <c r="A32" s="53" t="s">
        <v>79</v>
      </c>
      <c r="B32" s="54" t="s">
        <v>17</v>
      </c>
      <c r="C32" s="276">
        <v>22</v>
      </c>
      <c r="D32" s="289" t="s">
        <v>81</v>
      </c>
      <c r="E32" s="290" t="s">
        <v>21</v>
      </c>
      <c r="F32" s="301"/>
      <c r="G32" s="276"/>
      <c r="H32" s="15"/>
      <c r="I32" s="301"/>
      <c r="J32" s="301"/>
      <c r="K32" s="15">
        <v>2</v>
      </c>
      <c r="L32" s="301"/>
      <c r="M32" s="301"/>
      <c r="N32" s="15">
        <f t="shared" si="0"/>
        <v>2</v>
      </c>
      <c r="O32" s="15">
        <v>209.67950000000002</v>
      </c>
      <c r="P32" s="266">
        <f t="shared" si="1"/>
        <v>419.35900000000004</v>
      </c>
    </row>
    <row r="33" spans="1:16" ht="25.5">
      <c r="A33" s="54" t="s">
        <v>225</v>
      </c>
      <c r="B33" s="54" t="s">
        <v>17</v>
      </c>
      <c r="C33" s="276">
        <v>23</v>
      </c>
      <c r="D33" s="13" t="s">
        <v>226</v>
      </c>
      <c r="E33" s="14" t="s">
        <v>21</v>
      </c>
      <c r="F33" s="15">
        <v>1</v>
      </c>
      <c r="G33" s="15"/>
      <c r="H33" s="15"/>
      <c r="I33" s="15"/>
      <c r="J33" s="15"/>
      <c r="K33" s="15"/>
      <c r="L33" s="15"/>
      <c r="M33" s="15"/>
      <c r="N33" s="15">
        <f t="shared" si="0"/>
        <v>1</v>
      </c>
      <c r="O33" s="266">
        <v>240.72299999999998</v>
      </c>
      <c r="P33" s="266">
        <f t="shared" si="1"/>
        <v>240.72299999999998</v>
      </c>
    </row>
    <row r="34" spans="1:16" ht="25.5">
      <c r="A34" s="54" t="s">
        <v>141</v>
      </c>
      <c r="B34" s="54" t="s">
        <v>17</v>
      </c>
      <c r="C34" s="276">
        <v>24</v>
      </c>
      <c r="D34" s="289" t="s">
        <v>142</v>
      </c>
      <c r="E34" s="290" t="s">
        <v>21</v>
      </c>
      <c r="F34" s="301"/>
      <c r="G34" s="276"/>
      <c r="H34" s="276"/>
      <c r="I34" s="301"/>
      <c r="J34" s="301"/>
      <c r="K34" s="15">
        <v>1</v>
      </c>
      <c r="L34" s="301"/>
      <c r="M34" s="301"/>
      <c r="N34" s="15">
        <f t="shared" si="0"/>
        <v>1</v>
      </c>
      <c r="O34" s="15">
        <v>260</v>
      </c>
      <c r="P34" s="266">
        <f t="shared" si="1"/>
        <v>260</v>
      </c>
    </row>
    <row r="35" spans="1:16" ht="25.5">
      <c r="A35" s="53" t="s">
        <v>76</v>
      </c>
      <c r="B35" s="54" t="s">
        <v>17</v>
      </c>
      <c r="C35" s="276">
        <v>25</v>
      </c>
      <c r="D35" s="289" t="s">
        <v>78</v>
      </c>
      <c r="E35" s="290" t="s">
        <v>21</v>
      </c>
      <c r="F35" s="301"/>
      <c r="G35" s="276"/>
      <c r="H35" s="15"/>
      <c r="I35" s="301"/>
      <c r="J35" s="301"/>
      <c r="K35" s="15">
        <v>1</v>
      </c>
      <c r="L35" s="301"/>
      <c r="M35" s="301"/>
      <c r="N35" s="15">
        <f t="shared" si="0"/>
        <v>1</v>
      </c>
      <c r="O35" s="15">
        <v>589.06450000000007</v>
      </c>
      <c r="P35" s="266">
        <f t="shared" si="1"/>
        <v>589.06450000000007</v>
      </c>
    </row>
    <row r="36" spans="1:16" ht="25.5">
      <c r="A36" s="53" t="s">
        <v>67</v>
      </c>
      <c r="B36" s="54" t="s">
        <v>17</v>
      </c>
      <c r="C36" s="276">
        <v>26</v>
      </c>
      <c r="D36" s="289" t="s">
        <v>69</v>
      </c>
      <c r="E36" s="290" t="s">
        <v>21</v>
      </c>
      <c r="F36" s="301"/>
      <c r="G36" s="276"/>
      <c r="H36" s="15"/>
      <c r="I36" s="301"/>
      <c r="J36" s="301"/>
      <c r="K36" s="15">
        <v>1</v>
      </c>
      <c r="L36" s="301"/>
      <c r="M36" s="301"/>
      <c r="N36" s="15">
        <f t="shared" si="0"/>
        <v>1</v>
      </c>
      <c r="O36" s="15">
        <v>3967.04</v>
      </c>
      <c r="P36" s="266">
        <f t="shared" si="1"/>
        <v>3967.04</v>
      </c>
    </row>
    <row r="37" spans="1:16">
      <c r="A37" s="54" t="s">
        <v>135</v>
      </c>
      <c r="B37" s="54" t="s">
        <v>17</v>
      </c>
      <c r="C37" s="276">
        <v>27</v>
      </c>
      <c r="D37" s="289" t="s">
        <v>136</v>
      </c>
      <c r="E37" s="290" t="s">
        <v>21</v>
      </c>
      <c r="F37" s="301"/>
      <c r="G37" s="276"/>
      <c r="H37" s="279"/>
      <c r="I37" s="301"/>
      <c r="J37" s="301"/>
      <c r="K37" s="15">
        <v>1</v>
      </c>
      <c r="L37" s="301"/>
      <c r="M37" s="301"/>
      <c r="N37" s="15">
        <f t="shared" si="0"/>
        <v>1</v>
      </c>
      <c r="O37" s="15">
        <v>1973.1814999999999</v>
      </c>
      <c r="P37" s="266">
        <f t="shared" si="1"/>
        <v>1973.1814999999999</v>
      </c>
    </row>
    <row r="38" spans="1:16" ht="25.5">
      <c r="A38" s="54" t="s">
        <v>230</v>
      </c>
      <c r="B38" s="54" t="s">
        <v>17</v>
      </c>
      <c r="C38" s="276">
        <v>28</v>
      </c>
      <c r="D38" s="13" t="s">
        <v>231</v>
      </c>
      <c r="E38" s="14" t="s">
        <v>21</v>
      </c>
      <c r="F38" s="15">
        <v>1</v>
      </c>
      <c r="G38" s="15"/>
      <c r="H38" s="15"/>
      <c r="I38" s="15"/>
      <c r="J38" s="15"/>
      <c r="K38" s="15"/>
      <c r="L38" s="15"/>
      <c r="M38" s="15"/>
      <c r="N38" s="15">
        <f t="shared" si="0"/>
        <v>1</v>
      </c>
      <c r="O38" s="266">
        <v>1789</v>
      </c>
      <c r="P38" s="266">
        <f t="shared" si="1"/>
        <v>1789</v>
      </c>
    </row>
    <row r="39" spans="1:16" ht="25.5">
      <c r="A39" s="54" t="s">
        <v>232</v>
      </c>
      <c r="B39" s="54" t="s">
        <v>17</v>
      </c>
      <c r="C39" s="276">
        <v>29</v>
      </c>
      <c r="D39" s="13" t="s">
        <v>90</v>
      </c>
      <c r="E39" s="14" t="s">
        <v>21</v>
      </c>
      <c r="F39" s="15">
        <v>1</v>
      </c>
      <c r="G39" s="15"/>
      <c r="H39" s="15"/>
      <c r="I39" s="15"/>
      <c r="J39" s="15"/>
      <c r="K39" s="15">
        <v>2</v>
      </c>
      <c r="L39" s="15"/>
      <c r="M39" s="15"/>
      <c r="N39" s="15">
        <f t="shared" ref="N39:N50" si="2">SUM(F39:M39)</f>
        <v>3</v>
      </c>
      <c r="O39" s="266">
        <v>967.5</v>
      </c>
      <c r="P39" s="266">
        <f t="shared" ref="P39:P50" si="3">O39*N39</f>
        <v>2902.5</v>
      </c>
    </row>
    <row r="40" spans="1:16" ht="25.5">
      <c r="A40" s="280">
        <v>21088</v>
      </c>
      <c r="B40" s="54" t="s">
        <v>294</v>
      </c>
      <c r="C40" s="276">
        <v>30</v>
      </c>
      <c r="D40" s="314" t="s">
        <v>233</v>
      </c>
      <c r="E40" s="281" t="s">
        <v>101</v>
      </c>
      <c r="F40" s="276"/>
      <c r="G40" s="276"/>
      <c r="H40" s="276"/>
      <c r="I40" s="276"/>
      <c r="J40" s="279">
        <v>20</v>
      </c>
      <c r="K40" s="279"/>
      <c r="L40" s="279"/>
      <c r="M40" s="279"/>
      <c r="N40" s="15">
        <f t="shared" si="2"/>
        <v>20</v>
      </c>
      <c r="O40" s="317">
        <v>412.43</v>
      </c>
      <c r="P40" s="266">
        <f t="shared" si="3"/>
        <v>8248.6</v>
      </c>
    </row>
    <row r="41" spans="1:16" ht="63.75">
      <c r="A41" s="307" t="s">
        <v>17</v>
      </c>
      <c r="B41" s="308" t="s">
        <v>17</v>
      </c>
      <c r="C41" s="276">
        <v>31</v>
      </c>
      <c r="D41" s="306" t="s">
        <v>176</v>
      </c>
      <c r="E41" s="290" t="s">
        <v>21</v>
      </c>
      <c r="F41" s="274"/>
      <c r="G41" s="274"/>
      <c r="H41" s="301"/>
      <c r="I41" s="301"/>
      <c r="J41" s="301"/>
      <c r="K41" s="301"/>
      <c r="L41" s="301"/>
      <c r="M41" s="318">
        <v>41</v>
      </c>
      <c r="N41" s="15">
        <f t="shared" si="2"/>
        <v>41</v>
      </c>
      <c r="O41" s="21">
        <v>496.97</v>
      </c>
      <c r="P41" s="266">
        <f t="shared" si="3"/>
        <v>20375.77</v>
      </c>
    </row>
    <row r="42" spans="1:16" ht="25.5">
      <c r="A42" s="307" t="s">
        <v>17</v>
      </c>
      <c r="B42" s="308" t="s">
        <v>194</v>
      </c>
      <c r="C42" s="276">
        <v>32</v>
      </c>
      <c r="D42" s="305" t="s">
        <v>166</v>
      </c>
      <c r="E42" s="19" t="s">
        <v>94</v>
      </c>
      <c r="F42" s="320"/>
      <c r="G42" s="320"/>
      <c r="H42" s="316"/>
      <c r="I42" s="316"/>
      <c r="J42" s="316"/>
      <c r="K42" s="316"/>
      <c r="L42" s="316"/>
      <c r="M42" s="20">
        <v>2890</v>
      </c>
      <c r="N42" s="15">
        <f t="shared" si="2"/>
        <v>2890</v>
      </c>
      <c r="O42" s="21">
        <v>417.61</v>
      </c>
      <c r="P42" s="266">
        <f t="shared" si="3"/>
        <v>1206892.9000000001</v>
      </c>
    </row>
    <row r="43" spans="1:16" ht="25.5">
      <c r="A43" s="308" t="s">
        <v>322</v>
      </c>
      <c r="B43" s="307" t="s">
        <v>158</v>
      </c>
      <c r="C43" s="276">
        <v>33</v>
      </c>
      <c r="D43" s="305" t="s">
        <v>331</v>
      </c>
      <c r="E43" s="19" t="s">
        <v>94</v>
      </c>
      <c r="F43" s="320"/>
      <c r="G43" s="320"/>
      <c r="H43" s="316"/>
      <c r="I43" s="316"/>
      <c r="J43" s="316"/>
      <c r="K43" s="316"/>
      <c r="L43" s="316"/>
      <c r="M43" s="20">
        <v>448.06</v>
      </c>
      <c r="N43" s="15">
        <f t="shared" si="2"/>
        <v>448.06</v>
      </c>
      <c r="O43" s="21">
        <v>333.08</v>
      </c>
      <c r="P43" s="266">
        <f t="shared" si="3"/>
        <v>149239.8248</v>
      </c>
    </row>
    <row r="44" spans="1:16">
      <c r="A44" s="264">
        <v>9828</v>
      </c>
      <c r="B44" s="54" t="s">
        <v>294</v>
      </c>
      <c r="C44" s="276">
        <v>34</v>
      </c>
      <c r="D44" s="265" t="s">
        <v>330</v>
      </c>
      <c r="E44" s="15" t="s">
        <v>159</v>
      </c>
      <c r="F44" s="15"/>
      <c r="G44" s="15"/>
      <c r="H44" s="15">
        <v>1068</v>
      </c>
      <c r="I44" s="15"/>
      <c r="J44" s="15"/>
      <c r="K44" s="15"/>
      <c r="L44" s="15"/>
      <c r="M44" s="15"/>
      <c r="N44" s="15">
        <f t="shared" si="2"/>
        <v>1068</v>
      </c>
      <c r="O44" s="15">
        <v>90.54</v>
      </c>
      <c r="P44" s="266">
        <f t="shared" si="3"/>
        <v>96696.72</v>
      </c>
    </row>
    <row r="45" spans="1:16" ht="25.5">
      <c r="A45" s="54" t="s">
        <v>234</v>
      </c>
      <c r="B45" s="54" t="s">
        <v>17</v>
      </c>
      <c r="C45" s="276">
        <v>35</v>
      </c>
      <c r="D45" s="13" t="s">
        <v>235</v>
      </c>
      <c r="E45" s="14" t="s">
        <v>21</v>
      </c>
      <c r="F45" s="15">
        <v>2</v>
      </c>
      <c r="G45" s="15"/>
      <c r="H45" s="15"/>
      <c r="I45" s="15"/>
      <c r="J45" s="15"/>
      <c r="K45" s="15"/>
      <c r="L45" s="15"/>
      <c r="M45" s="15"/>
      <c r="N45" s="15">
        <f t="shared" si="2"/>
        <v>2</v>
      </c>
      <c r="O45" s="266">
        <v>637.35</v>
      </c>
      <c r="P45" s="266">
        <f t="shared" si="3"/>
        <v>1274.7</v>
      </c>
    </row>
    <row r="46" spans="1:16" ht="25.5">
      <c r="A46" s="54" t="s">
        <v>129</v>
      </c>
      <c r="B46" s="54" t="s">
        <v>17</v>
      </c>
      <c r="C46" s="276">
        <v>36</v>
      </c>
      <c r="D46" s="289" t="s">
        <v>130</v>
      </c>
      <c r="E46" s="290" t="s">
        <v>21</v>
      </c>
      <c r="F46" s="301"/>
      <c r="G46" s="276"/>
      <c r="H46" s="279"/>
      <c r="I46" s="301"/>
      <c r="J46" s="301"/>
      <c r="K46" s="15">
        <v>2</v>
      </c>
      <c r="L46" s="301"/>
      <c r="M46" s="301"/>
      <c r="N46" s="15">
        <f t="shared" si="2"/>
        <v>2</v>
      </c>
      <c r="O46" s="15">
        <v>1049.3520000000001</v>
      </c>
      <c r="P46" s="266">
        <f t="shared" si="3"/>
        <v>2098.7040000000002</v>
      </c>
    </row>
    <row r="47" spans="1:16" ht="25.5">
      <c r="A47" s="53" t="s">
        <v>55</v>
      </c>
      <c r="B47" s="54" t="s">
        <v>17</v>
      </c>
      <c r="C47" s="276">
        <v>37</v>
      </c>
      <c r="D47" s="289" t="s">
        <v>57</v>
      </c>
      <c r="E47" s="290" t="s">
        <v>21</v>
      </c>
      <c r="F47" s="301"/>
      <c r="G47" s="276"/>
      <c r="H47" s="15"/>
      <c r="I47" s="301"/>
      <c r="J47" s="301"/>
      <c r="K47" s="15">
        <v>2</v>
      </c>
      <c r="L47" s="301"/>
      <c r="M47" s="301"/>
      <c r="N47" s="15">
        <f t="shared" si="2"/>
        <v>2</v>
      </c>
      <c r="O47" s="15">
        <v>21996.35</v>
      </c>
      <c r="P47" s="266">
        <f t="shared" si="3"/>
        <v>43992.7</v>
      </c>
    </row>
    <row r="48" spans="1:16" ht="38.25">
      <c r="A48" s="54" t="s">
        <v>236</v>
      </c>
      <c r="B48" s="54" t="s">
        <v>17</v>
      </c>
      <c r="C48" s="276">
        <v>38</v>
      </c>
      <c r="D48" s="13" t="s">
        <v>237</v>
      </c>
      <c r="E48" s="14" t="s">
        <v>21</v>
      </c>
      <c r="F48" s="15">
        <v>2</v>
      </c>
      <c r="G48" s="15"/>
      <c r="H48" s="15"/>
      <c r="I48" s="15"/>
      <c r="J48" s="15"/>
      <c r="K48" s="15"/>
      <c r="L48" s="15"/>
      <c r="M48" s="15"/>
      <c r="N48" s="15">
        <f t="shared" si="2"/>
        <v>2</v>
      </c>
      <c r="O48" s="266">
        <v>1117.5999999999999</v>
      </c>
      <c r="P48" s="266">
        <f t="shared" si="3"/>
        <v>2235.1999999999998</v>
      </c>
    </row>
    <row r="49" spans="1:16" ht="38.25">
      <c r="A49" s="54" t="s">
        <v>127</v>
      </c>
      <c r="B49" s="54" t="s">
        <v>17</v>
      </c>
      <c r="C49" s="276">
        <v>39</v>
      </c>
      <c r="D49" s="289" t="s">
        <v>128</v>
      </c>
      <c r="E49" s="290" t="s">
        <v>21</v>
      </c>
      <c r="F49" s="301"/>
      <c r="G49" s="276"/>
      <c r="H49" s="15"/>
      <c r="I49" s="301"/>
      <c r="J49" s="301"/>
      <c r="K49" s="15">
        <v>2</v>
      </c>
      <c r="L49" s="301"/>
      <c r="M49" s="301"/>
      <c r="N49" s="15">
        <f t="shared" si="2"/>
        <v>2</v>
      </c>
      <c r="O49" s="15">
        <v>1445</v>
      </c>
      <c r="P49" s="266">
        <f t="shared" si="3"/>
        <v>2890</v>
      </c>
    </row>
    <row r="50" spans="1:16" ht="38.25">
      <c r="A50" s="53" t="s">
        <v>52</v>
      </c>
      <c r="B50" s="54" t="s">
        <v>17</v>
      </c>
      <c r="C50" s="276">
        <v>40</v>
      </c>
      <c r="D50" s="289" t="s">
        <v>54</v>
      </c>
      <c r="E50" s="290" t="s">
        <v>21</v>
      </c>
      <c r="F50" s="301"/>
      <c r="G50" s="276"/>
      <c r="H50" s="15"/>
      <c r="I50" s="301"/>
      <c r="J50" s="301"/>
      <c r="K50" s="15">
        <v>2</v>
      </c>
      <c r="L50" s="301"/>
      <c r="M50" s="301"/>
      <c r="N50" s="15">
        <f t="shared" si="2"/>
        <v>2</v>
      </c>
      <c r="O50" s="15">
        <v>19152</v>
      </c>
      <c r="P50" s="266">
        <f t="shared" si="3"/>
        <v>38304</v>
      </c>
    </row>
    <row r="51" spans="1:16">
      <c r="A51" s="372" t="s">
        <v>156</v>
      </c>
      <c r="B51" s="373"/>
      <c r="C51" s="373"/>
      <c r="D51" s="373"/>
      <c r="E51" s="373"/>
      <c r="F51" s="373"/>
      <c r="G51" s="373"/>
      <c r="H51" s="373"/>
      <c r="I51" s="373"/>
      <c r="J51" s="373"/>
      <c r="K51" s="373"/>
      <c r="L51" s="373"/>
      <c r="M51" s="373"/>
      <c r="N51" s="373"/>
      <c r="O51" s="374"/>
      <c r="P51" s="319">
        <f>SUM(P11:P50)</f>
        <v>3105110.5338102011</v>
      </c>
    </row>
  </sheetData>
  <mergeCells count="25">
    <mergeCell ref="B1:N1"/>
    <mergeCell ref="B2:N2"/>
    <mergeCell ref="B3:N3"/>
    <mergeCell ref="A10:P10"/>
    <mergeCell ref="A4:A9"/>
    <mergeCell ref="B4:B9"/>
    <mergeCell ref="C4:C9"/>
    <mergeCell ref="D4:D9"/>
    <mergeCell ref="E4:E9"/>
    <mergeCell ref="F4:M4"/>
    <mergeCell ref="F5:J5"/>
    <mergeCell ref="K5:M5"/>
    <mergeCell ref="F6:F9"/>
    <mergeCell ref="G6:G9"/>
    <mergeCell ref="P6:P9"/>
    <mergeCell ref="N4:N9"/>
    <mergeCell ref="O4:P4"/>
    <mergeCell ref="H6:H9"/>
    <mergeCell ref="I6:I9"/>
    <mergeCell ref="J6:J9"/>
    <mergeCell ref="K6:K9"/>
    <mergeCell ref="L6:L9"/>
    <mergeCell ref="A51:O51"/>
    <mergeCell ref="M6:M9"/>
    <mergeCell ref="O6:O9"/>
  </mergeCells>
  <printOptions horizontalCentered="1" verticalCentered="1"/>
  <pageMargins left="0.31496062992125984" right="0.31496062992125984" top="0.39370078740157483" bottom="0.39370078740157483" header="0.31496062992125984" footer="0.31496062992125984"/>
  <pageSetup paperSize="9" scale="60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</vt:i4>
      </vt:variant>
    </vt:vector>
  </HeadingPairs>
  <TitlesOfParts>
    <vt:vector size="10" baseType="lpstr">
      <vt:lpstr>Plan2</vt:lpstr>
      <vt:lpstr>EEE Ipanema</vt:lpstr>
      <vt:lpstr>Ligações Ipanema</vt:lpstr>
      <vt:lpstr>Recalque Ipanema</vt:lpstr>
      <vt:lpstr>Ramal Ipanema</vt:lpstr>
      <vt:lpstr>Rede Ipanema</vt:lpstr>
      <vt:lpstr>IPANEMA-SÃO JOÃO</vt:lpstr>
      <vt:lpstr>EEE Ikaraí</vt:lpstr>
      <vt:lpstr> Itens</vt:lpstr>
      <vt:lpstr>' Itens'!Titulos_de_impressao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KARRINAARRUDA</dc:creator>
  <cp:lastModifiedBy>Licitacao</cp:lastModifiedBy>
  <cp:lastPrinted>2015-02-03T11:06:47Z</cp:lastPrinted>
  <dcterms:created xsi:type="dcterms:W3CDTF">2014-05-07T13:23:11Z</dcterms:created>
  <dcterms:modified xsi:type="dcterms:W3CDTF">2015-04-15T12:27:22Z</dcterms:modified>
</cp:coreProperties>
</file>