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node\Documents\SECRETATIA MUNICIPAL DE ASSUNTOS ESTRATÉGICOS\PRAÇA COUTO MAGALHÃES\PLANILHA ORÇAMENTÁRIA\"/>
    </mc:Choice>
  </mc:AlternateContent>
  <bookViews>
    <workbookView xWindow="0" yWindow="300" windowWidth="20496" windowHeight="7152" activeTab="1"/>
  </bookViews>
  <sheets>
    <sheet name="Obra" sheetId="3" r:id="rId1"/>
    <sheet name="Cronograma" sheetId="4" r:id="rId2"/>
  </sheets>
  <definedNames>
    <definedName name="_xlnm.Print_Area" localSheetId="0">Obra!$A$1:$H$47</definedName>
  </definedNames>
  <calcPr calcId="162913"/>
</workbook>
</file>

<file path=xl/calcChain.xml><?xml version="1.0" encoding="utf-8"?>
<calcChain xmlns="http://schemas.openxmlformats.org/spreadsheetml/2006/main">
  <c r="F20" i="4" l="1"/>
  <c r="C17" i="4"/>
  <c r="H32" i="3" l="1"/>
  <c r="H31" i="3"/>
  <c r="H30" i="3" l="1"/>
  <c r="H29" i="3" l="1"/>
  <c r="H28" i="3"/>
  <c r="H34" i="3" s="1"/>
  <c r="H27" i="3"/>
  <c r="H33" i="3"/>
  <c r="H22" i="3"/>
  <c r="H21" i="3"/>
  <c r="H37" i="3"/>
  <c r="H36" i="3"/>
  <c r="H20" i="3"/>
  <c r="H13" i="3"/>
  <c r="H26" i="3"/>
  <c r="H19" i="3" l="1"/>
  <c r="H25" i="3" l="1"/>
  <c r="H16" i="3"/>
  <c r="H14" i="3"/>
  <c r="H23" i="3" l="1"/>
  <c r="C13" i="4" s="1"/>
  <c r="F13" i="4" s="1"/>
  <c r="E13" i="4" l="1"/>
  <c r="C15" i="4"/>
  <c r="E15" i="4" s="1"/>
  <c r="H38" i="3"/>
  <c r="H39" i="3" l="1"/>
  <c r="H15" i="3" l="1"/>
  <c r="H12" i="3"/>
  <c r="H17" i="3" l="1"/>
  <c r="H41" i="3" s="1"/>
  <c r="C11" i="4" l="1"/>
  <c r="E11" i="4" s="1"/>
  <c r="E19" i="4" s="1"/>
  <c r="E20" i="4" s="1"/>
  <c r="B42" i="3" l="1"/>
  <c r="H42" i="3" l="1"/>
  <c r="C19" i="4"/>
  <c r="F21" i="4" s="1"/>
  <c r="F22" i="4" s="1"/>
  <c r="F17" i="4" l="1"/>
  <c r="F19" i="4" l="1"/>
  <c r="F15" i="4"/>
  <c r="D11" i="4"/>
  <c r="D15" i="4"/>
  <c r="H43" i="3"/>
  <c r="D17" i="4"/>
  <c r="D13" i="4"/>
  <c r="D19" i="4" l="1"/>
</calcChain>
</file>

<file path=xl/comments1.xml><?xml version="1.0" encoding="utf-8"?>
<comments xmlns="http://schemas.openxmlformats.org/spreadsheetml/2006/main">
  <authors>
    <author>jonas</author>
  </authors>
  <commentList>
    <comment ref="H8" authorId="0" shapeId="0">
      <text>
        <r>
          <rPr>
            <sz val="9"/>
            <color indexed="81"/>
            <rFont val="Segoe UI"/>
            <family val="2"/>
          </rPr>
          <t xml:space="preserve">
DE ACORDO COM A TABELA DE INSUMOS SINAPI 11/2017</t>
        </r>
      </text>
    </comment>
  </commentList>
</comments>
</file>

<file path=xl/sharedStrings.xml><?xml version="1.0" encoding="utf-8"?>
<sst xmlns="http://schemas.openxmlformats.org/spreadsheetml/2006/main" count="154" uniqueCount="95">
  <si>
    <t xml:space="preserve">ITEM </t>
  </si>
  <si>
    <t>UNIDADE</t>
  </si>
  <si>
    <t>DESCRIÇÃO DOS SERVIÇOS</t>
  </si>
  <si>
    <t>QUANTIDADE</t>
  </si>
  <si>
    <t>PREÇO TOTAL (R$)</t>
  </si>
  <si>
    <t>PREÇO UNITÁRIO(R$)</t>
  </si>
  <si>
    <t>CÓDIGO</t>
  </si>
  <si>
    <t>FONTE</t>
  </si>
  <si>
    <t>1.0</t>
  </si>
  <si>
    <t xml:space="preserve">SERVIÇOS PRELIMINARES </t>
  </si>
  <si>
    <t>1.1</t>
  </si>
  <si>
    <t>SINAPI</t>
  </si>
  <si>
    <t>m²</t>
  </si>
  <si>
    <t>1.2</t>
  </si>
  <si>
    <t>3.0</t>
  </si>
  <si>
    <t>2.0</t>
  </si>
  <si>
    <t>2.1</t>
  </si>
  <si>
    <t>m³</t>
  </si>
  <si>
    <t>3.1</t>
  </si>
  <si>
    <t>4.0</t>
  </si>
  <si>
    <t xml:space="preserve">PAVIMENTAÇÃO </t>
  </si>
  <si>
    <t>COTAÇÃO</t>
  </si>
  <si>
    <t>SUB-TOTAL</t>
  </si>
  <si>
    <t>1.5</t>
  </si>
  <si>
    <t xml:space="preserve">OBRA: </t>
  </si>
  <si>
    <t xml:space="preserve">DATA: </t>
  </si>
  <si>
    <t>BDI=</t>
  </si>
  <si>
    <t>L.S=</t>
  </si>
  <si>
    <t>PREFEITURA MUNICIPAL DE VÁRZEA GRANDE</t>
  </si>
  <si>
    <t>VALOR TOTAL DE CUSTO</t>
  </si>
  <si>
    <t>BDI =</t>
  </si>
  <si>
    <t>VALOR TOTAL DO ORÇAMENTO</t>
  </si>
  <si>
    <t>O VALOR DO ORÇAMENTO, IMPORTA EM:</t>
  </si>
  <si>
    <t>73822/002</t>
  </si>
  <si>
    <t>74209/001</t>
  </si>
  <si>
    <t>ITEM</t>
  </si>
  <si>
    <t>DESCRIÇÃO / ETAPA</t>
  </si>
  <si>
    <t>TOTAL</t>
  </si>
  <si>
    <t>VALOR (R$)</t>
  </si>
  <si>
    <t>(%)</t>
  </si>
  <si>
    <t>mês 01</t>
  </si>
  <si>
    <t>mês 02</t>
  </si>
  <si>
    <t>TOTAL MENSAL</t>
  </si>
  <si>
    <t>VALOR ACUMULADO MENSAL</t>
  </si>
  <si>
    <t>SERVIÇOS COMPLEMENTARES</t>
  </si>
  <si>
    <t>CARGA MANUAL DE ENTULHO EM CAMINHAO BASCULANTE 6 M3</t>
  </si>
  <si>
    <t>M³</t>
  </si>
  <si>
    <t xml:space="preserve">SECRETARIA MUNICIPAL DE </t>
  </si>
  <si>
    <t xml:space="preserve">LOCAL: </t>
  </si>
  <si>
    <t>3.4</t>
  </si>
  <si>
    <t>PAVIMENTAÇÃO</t>
  </si>
  <si>
    <t>SECRETARIA DE SERVIÇOS PÚBLICOS E MOBILIDADE URBANA</t>
  </si>
  <si>
    <t>4.1</t>
  </si>
  <si>
    <t>3.2</t>
  </si>
  <si>
    <t>SERVIÇOS PÚBLICOS E MOBILIDADE URBANA</t>
  </si>
  <si>
    <t>PAISAGISMO</t>
  </si>
  <si>
    <t>mês</t>
  </si>
  <si>
    <t>1.6</t>
  </si>
  <si>
    <t>1.7</t>
  </si>
  <si>
    <t>URBANIZAÇÃO PRAÇA COUTO MAGALHÃES</t>
  </si>
  <si>
    <t>Avenida Couto Magalães, esquina com Av. João Ponce de Arruda</t>
  </si>
  <si>
    <t>2.2</t>
  </si>
  <si>
    <t>2.3</t>
  </si>
  <si>
    <t>2.4</t>
  </si>
  <si>
    <t>PISO GRANITO ASSENTADO SOBRE ARGAMASSA CIMENTO / CAL / AREIA TRACO 1:0, 25:3 INCLUSIVE REJUNTE EM CIMENTO</t>
  </si>
  <si>
    <r>
      <t xml:space="preserve">EXECUÇÃO DE PASSEIO EM PISO INTERTRAVADO, COM BLOCO RETANGULAR </t>
    </r>
    <r>
      <rPr>
        <b/>
        <sz val="10"/>
        <rFont val="Arial"/>
        <family val="2"/>
      </rPr>
      <t>COR NATURAL</t>
    </r>
    <r>
      <rPr>
        <sz val="10"/>
        <rFont val="Arial"/>
        <family val="2"/>
      </rPr>
      <t xml:space="preserve"> DE 20 X 10 CM, ESPESSURA 6 CM. AF_12/2015</t>
    </r>
  </si>
  <si>
    <r>
      <t xml:space="preserve">EXECUÇÃO DE PASSEIO EM PISO INTERTRAVADO, COM BLOCO RETANGULAR </t>
    </r>
    <r>
      <rPr>
        <b/>
        <sz val="10"/>
        <rFont val="Arial"/>
        <family val="2"/>
      </rPr>
      <t>COR AMARELA</t>
    </r>
    <r>
      <rPr>
        <sz val="10"/>
        <rFont val="Arial"/>
        <family val="2"/>
      </rPr>
      <t xml:space="preserve"> DE 20 X 10 CM, ESPESSURA 6 CM. AF_12/2015</t>
    </r>
  </si>
  <si>
    <r>
      <t xml:space="preserve">EXECUÇÃO DE PASSEIO EM PISO INTERTRAVADO, COM BLOCO RETANGULAR </t>
    </r>
    <r>
      <rPr>
        <b/>
        <sz val="10"/>
        <rFont val="Arial"/>
        <family val="2"/>
      </rPr>
      <t xml:space="preserve">COR VERMELHA </t>
    </r>
    <r>
      <rPr>
        <sz val="10"/>
        <rFont val="Arial"/>
        <family val="2"/>
      </rPr>
      <t>DE 20 X 10 CM, ESPESSURA 6 CM. AF_12/2015</t>
    </r>
  </si>
  <si>
    <t>ALVENARIA EM TIJOLO CERAMICO MACICO 5X10X20CM 1 VEZ (ESPESSURA 20CM), ASSENTADO COM ARGAMASSA TRACO 1:2:8 (CIMENTO, CAL E AREIA)</t>
  </si>
  <si>
    <t>EMBOÇO OU MASSA ÚNICA EM ARGAMASSA TRAÇO 1:2:8, PREPARO MANUAL, APLICADA MANUALMENTE EM PANOS CEGOS DE FACHADA (SEM PRESENÇA DE VÃOS), ESPESSURA MAIOR OU IGUAL A 50 MM. AF_06/2014</t>
  </si>
  <si>
    <t>3.3</t>
  </si>
  <si>
    <t>4.2</t>
  </si>
  <si>
    <t>TERRA VEGETAL (GRANEL)</t>
  </si>
  <si>
    <t>PLANTIO DE GRAMA ESMERALDA EM ROLO</t>
  </si>
  <si>
    <t>LIMPEZA MECANIZADA DE TERRENO COM REMOCAO DE CAMADA VEGETAL, UTILIZANDO MOTONIVELADORA</t>
  </si>
  <si>
    <t>TRANSPORTE COM CAMINHÃO BASCULANTE 6 M3 EM RODOVIA PAVIMENTADA ( PARA M3XKM DISTÂNCIAS SUPERIORES A 4 KM)</t>
  </si>
  <si>
    <t>3.5</t>
  </si>
  <si>
    <t>BANCO DE PRAÇA CONFORME PROJETO</t>
  </si>
  <si>
    <t>3.6</t>
  </si>
  <si>
    <t>3.7</t>
  </si>
  <si>
    <t>PLACA DE INAUGURAÇÃO DE OBRA</t>
  </si>
  <si>
    <t>SINAPI 11/2017</t>
  </si>
  <si>
    <t>4.3</t>
  </si>
  <si>
    <t>TOTEN DE CONCRETO COM NOME DA PRAÇA EM BAIXO RELEVO</t>
  </si>
  <si>
    <t>ENGENHEIRO CIVIL DE OBRA JUNIOR COM ENCARGOS COMPLEMENTARES</t>
  </si>
  <si>
    <t>PLACA DE OBRA EM CHAPA DE ACO GALVANIZADO</t>
  </si>
  <si>
    <t>PLANILHA DE ORÇAMENTO COM BASE NOS PREÇOS SINAPI -NOVEMBRO/2017</t>
  </si>
  <si>
    <t>MONUMENTO A CIDADE DE VÁRZEA GRANDE</t>
  </si>
  <si>
    <t>PLACA COM TEXTO NO MONUMENTO</t>
  </si>
  <si>
    <t>PALNTIO DE PALMEIRA DELOCUBA, ALTURA MAIOR QUE 1,50M EM CAVAS DE 80X80X80CM</t>
  </si>
  <si>
    <t>3.8</t>
  </si>
  <si>
    <t>3.9</t>
  </si>
  <si>
    <t>73769/004</t>
  </si>
  <si>
    <t>POSTE DE ACO CONICO CONTINUO RETO, FLANGEADO, H=9M - FORNECIMENTO E INSTALACAO</t>
  </si>
  <si>
    <t>OITENTA E CINCO MIL SEISCENTOS E SETENTA E CINCO REAIS E VINTE CENTAVOS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</si>
</sst>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&quot;R$&quot;\ * #,##0.00_-;\-&quot;R$&quot;\ * #,##0.00_-;_-&quot;R$&quot;\ * &quot;-&quot;??_-;_-@_-"/>
    <numFmt numFmtId="165" formatCode="_(* #,##0.00_);_(* \(#,##0.00\);_(* &quot;-&quot;??_);_(@_)"/>
    <numFmt numFmtId="166" formatCode="0.0"/>
    <numFmt numFmtId="167" formatCode="_-[$R$-416]\ * #,##0.00_-;\-[$R$-416]\ * #,##0.00_-;_-[$R$-416]\ * &quot;-&quot;??_-;_-@_-"/>
  </numFmts>
  <fonts count="3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1"/>
      <color indexed="8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9"/>
      <name val="Arial"/>
      <family val="2"/>
    </font>
    <font>
      <sz val="10"/>
      <color indexed="17"/>
      <name val="Arial"/>
      <family val="2"/>
    </font>
    <font>
      <b/>
      <sz val="10"/>
      <color indexed="34"/>
      <name val="Arial"/>
      <family val="2"/>
    </font>
    <font>
      <b/>
      <sz val="10"/>
      <color indexed="9"/>
      <name val="Arial"/>
      <family val="2"/>
    </font>
    <font>
      <sz val="10"/>
      <color indexed="34"/>
      <name val="Arial"/>
      <family val="2"/>
    </font>
    <font>
      <sz val="10"/>
      <color indexed="32"/>
      <name val="Arial"/>
      <family val="2"/>
    </font>
    <font>
      <sz val="10"/>
      <color indexed="36"/>
      <name val="Arial"/>
      <family val="2"/>
    </font>
    <font>
      <sz val="10"/>
      <color indexed="37"/>
      <name val="Arial"/>
      <family val="2"/>
    </font>
    <font>
      <b/>
      <sz val="10"/>
      <color indexed="22"/>
      <name val="Arial"/>
      <family val="2"/>
    </font>
    <font>
      <sz val="10"/>
      <color indexed="10"/>
      <name val="Arial"/>
      <family val="2"/>
    </font>
    <font>
      <i/>
      <sz val="10"/>
      <color indexed="23"/>
      <name val="Arial"/>
      <family val="2"/>
    </font>
    <font>
      <b/>
      <sz val="18"/>
      <color indexed="32"/>
      <name val="Cambria"/>
      <family val="1"/>
    </font>
    <font>
      <b/>
      <sz val="15"/>
      <color indexed="32"/>
      <name val="Arial"/>
      <family val="2"/>
    </font>
    <font>
      <b/>
      <sz val="13"/>
      <color indexed="32"/>
      <name val="Arial"/>
      <family val="2"/>
    </font>
    <font>
      <b/>
      <sz val="11"/>
      <color indexed="3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9"/>
      <color indexed="81"/>
      <name val="Segoe UI"/>
      <family val="2"/>
    </font>
    <font>
      <b/>
      <sz val="13"/>
      <color theme="1"/>
      <name val="Arial"/>
      <family val="2"/>
    </font>
    <font>
      <sz val="11"/>
      <name val="Arial"/>
      <family val="2"/>
    </font>
    <font>
      <b/>
      <sz val="16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sz val="11"/>
      <name val="Calibri"/>
      <family val="2"/>
      <scheme val="minor"/>
    </font>
    <font>
      <sz val="14"/>
      <name val="Arial"/>
      <family val="2"/>
    </font>
    <font>
      <b/>
      <sz val="14"/>
      <name val="Arial"/>
      <family val="2"/>
    </font>
    <font>
      <b/>
      <sz val="13"/>
      <color theme="1"/>
      <name val="Calibri"/>
      <family val="2"/>
      <scheme val="minor"/>
    </font>
    <font>
      <b/>
      <u/>
      <sz val="16"/>
      <name val="Arial"/>
      <family val="2"/>
    </font>
    <font>
      <b/>
      <sz val="16"/>
      <color theme="1"/>
      <name val="Calibri"/>
      <family val="2"/>
      <scheme val="minor"/>
    </font>
    <font>
      <b/>
      <sz val="13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29"/>
      </patternFill>
    </fill>
    <fill>
      <patternFill patternType="solid">
        <fgColor indexed="11"/>
        <bgColor indexed="11"/>
      </patternFill>
    </fill>
    <fill>
      <patternFill patternType="solid">
        <fgColor indexed="34"/>
      </patternFill>
    </fill>
    <fill>
      <patternFill patternType="solid">
        <fgColor indexed="30"/>
      </patternFill>
    </fill>
    <fill>
      <patternFill patternType="solid">
        <fgColor indexed="36"/>
        <bgColor indexed="36"/>
      </patternFill>
    </fill>
    <fill>
      <patternFill patternType="solid">
        <fgColor indexed="49"/>
      </patternFill>
    </fill>
    <fill>
      <patternFill patternType="solid">
        <fgColor indexed="22"/>
        <b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  <bgColor indexed="10"/>
      </patternFill>
    </fill>
    <fill>
      <patternFill patternType="solid">
        <fgColor indexed="50"/>
      </patternFill>
    </fill>
    <fill>
      <patternFill patternType="solid">
        <fgColor indexed="10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rgb="FFFF0000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0"/>
      </left>
      <right style="double">
        <color indexed="0"/>
      </right>
      <top style="double">
        <color indexed="0"/>
      </top>
      <bottom style="double">
        <color indexed="0"/>
      </bottom>
      <diagonal/>
    </border>
    <border>
      <left/>
      <right/>
      <top/>
      <bottom style="double">
        <color indexed="3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/>
      <top/>
      <bottom style="thick">
        <color indexed="32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32"/>
      </top>
      <bottom style="double">
        <color indexed="3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56">
    <xf numFmtId="0" fontId="0" fillId="0" borderId="0"/>
    <xf numFmtId="0" fontId="2" fillId="0" borderId="0" applyNumberForma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6" fillId="0" borderId="0"/>
    <xf numFmtId="0" fontId="1" fillId="3" borderId="0" applyNumberFormat="0" applyFont="0" applyFill="0" applyProtection="0"/>
    <xf numFmtId="0" fontId="1" fillId="4" borderId="0" applyNumberFormat="0" applyFont="0" applyFill="0" applyProtection="0"/>
    <xf numFmtId="0" fontId="1" fillId="5" borderId="0" applyNumberFormat="0" applyFont="0" applyFill="0" applyProtection="0"/>
    <xf numFmtId="0" fontId="1" fillId="3" borderId="0" applyNumberFormat="0" applyFont="0" applyFill="0" applyProtection="0"/>
    <xf numFmtId="0" fontId="1" fillId="5" borderId="0" applyNumberFormat="0" applyFont="0" applyFill="0" applyProtection="0"/>
    <xf numFmtId="0" fontId="1" fillId="4" borderId="0" applyNumberFormat="0" applyFont="0" applyFill="0" applyProtection="0"/>
    <xf numFmtId="0" fontId="1" fillId="3" borderId="0" applyNumberFormat="0" applyFont="0" applyFill="0" applyProtection="0"/>
    <xf numFmtId="0" fontId="1" fillId="6" borderId="0" applyNumberFormat="0" applyFont="0" applyFill="0" applyProtection="0"/>
    <xf numFmtId="0" fontId="1" fillId="7" borderId="0" applyNumberFormat="0" applyFont="0" applyFill="0" applyProtection="0"/>
    <xf numFmtId="0" fontId="1" fillId="3" borderId="0" applyNumberFormat="0" applyFont="0" applyFill="0" applyProtection="0"/>
    <xf numFmtId="0" fontId="1" fillId="3" borderId="0" applyNumberFormat="0" applyFont="0" applyFill="0" applyProtection="0"/>
    <xf numFmtId="0" fontId="1" fillId="8" borderId="0" applyNumberFormat="0" applyFont="0" applyFill="0" applyProtection="0"/>
    <xf numFmtId="0" fontId="7" fillId="9" borderId="0" applyNumberFormat="0" applyFont="0" applyFill="0" applyProtection="0"/>
    <xf numFmtId="0" fontId="7" fillId="6" borderId="0" applyNumberFormat="0" applyFont="0" applyFill="0" applyProtection="0"/>
    <xf numFmtId="0" fontId="7" fillId="7" borderId="0" applyNumberFormat="0" applyFont="0" applyFill="0" applyProtection="0"/>
    <xf numFmtId="0" fontId="7" fillId="10" borderId="0" applyNumberFormat="0" applyFont="0" applyFill="0" applyProtection="0"/>
    <xf numFmtId="0" fontId="7" fillId="11" borderId="0" applyNumberFormat="0" applyFont="0" applyFill="0" applyProtection="0"/>
    <xf numFmtId="0" fontId="7" fillId="8" borderId="0" applyNumberFormat="0" applyFont="0" applyFill="0" applyProtection="0"/>
    <xf numFmtId="0" fontId="8" fillId="5" borderId="0" applyNumberFormat="0" applyFont="0" applyFill="0" applyProtection="0"/>
    <xf numFmtId="0" fontId="9" fillId="12" borderId="16" applyNumberFormat="0" applyFont="0" applyProtection="0"/>
    <xf numFmtId="0" fontId="10" fillId="13" borderId="17" applyNumberFormat="0" applyFont="0" applyProtection="0"/>
    <xf numFmtId="0" fontId="11" fillId="0" borderId="18" applyNumberFormat="0" applyFont="0" applyAlignment="0" applyProtection="0"/>
    <xf numFmtId="3" fontId="1" fillId="0" borderId="0" applyFont="0" applyFill="0" applyBorder="0" applyAlignment="0" applyProtection="0"/>
    <xf numFmtId="3" fontId="1" fillId="0" borderId="0" applyFont="0" applyFill="0" applyBorder="0" applyAlignment="0" applyProtection="0"/>
    <xf numFmtId="0" fontId="7" fillId="14" borderId="0" applyNumberFormat="0" applyFont="0" applyFill="0" applyProtection="0"/>
    <xf numFmtId="0" fontId="7" fillId="15" borderId="0" applyNumberFormat="0" applyFont="0" applyFill="0" applyProtection="0"/>
    <xf numFmtId="0" fontId="7" fillId="16" borderId="0" applyNumberFormat="0" applyFont="0" applyFill="0" applyProtection="0"/>
    <xf numFmtId="0" fontId="7" fillId="10" borderId="0" applyNumberFormat="0" applyFont="0" applyFill="0" applyProtection="0"/>
    <xf numFmtId="0" fontId="7" fillId="11" borderId="0" applyNumberFormat="0" applyFont="0" applyFill="0" applyProtection="0"/>
    <xf numFmtId="0" fontId="7" fillId="17" borderId="0" applyNumberFormat="0" applyFont="0" applyFill="0" applyProtection="0"/>
    <xf numFmtId="0" fontId="12" fillId="4" borderId="16" applyNumberFormat="0" applyFont="0" applyProtection="0"/>
    <xf numFmtId="0" fontId="13" fillId="4" borderId="0" applyNumberFormat="0" applyFont="0" applyFill="0" applyProtection="0"/>
    <xf numFmtId="0" fontId="14" fillId="18" borderId="0" applyNumberFormat="0" applyFont="0" applyFill="0" applyProtection="0"/>
    <xf numFmtId="0" fontId="1" fillId="18" borderId="19" applyNumberFormat="0" applyFont="0" applyBorder="0" applyProtection="0"/>
    <xf numFmtId="9" fontId="1" fillId="0" borderId="0" applyFont="0" applyFill="0" applyBorder="0" applyAlignment="0" applyProtection="0"/>
    <xf numFmtId="0" fontId="15" fillId="12" borderId="20" applyNumberFormat="0" applyFont="0" applyProtection="0"/>
    <xf numFmtId="165" fontId="1" fillId="0" borderId="0" applyFont="0" applyFill="0" applyBorder="0" applyAlignment="0" applyProtection="0"/>
    <xf numFmtId="0" fontId="16" fillId="0" borderId="0" applyNumberFormat="0" applyFont="0" applyFill="0" applyAlignment="0" applyProtection="0"/>
    <xf numFmtId="0" fontId="17" fillId="0" borderId="0" applyNumberFormat="0" applyFont="0" applyFill="0" applyAlignment="0" applyProtection="0"/>
    <xf numFmtId="0" fontId="18" fillId="0" borderId="0" applyNumberFormat="0" applyFont="0" applyFill="0" applyAlignment="0" applyProtection="0"/>
    <xf numFmtId="0" fontId="19" fillId="0" borderId="21" applyNumberFormat="0" applyFont="0" applyAlignment="0" applyProtection="0"/>
    <xf numFmtId="0" fontId="20" fillId="0" borderId="22" applyNumberFormat="0" applyFont="0" applyAlignment="0" applyProtection="0"/>
    <xf numFmtId="0" fontId="21" fillId="0" borderId="21" applyNumberFormat="0" applyFont="0" applyAlignment="0" applyProtection="0"/>
    <xf numFmtId="0" fontId="21" fillId="0" borderId="0" applyNumberFormat="0" applyFont="0" applyFill="0" applyAlignment="0" applyProtection="0"/>
    <xf numFmtId="0" fontId="2" fillId="0" borderId="23" applyNumberFormat="0" applyFont="0" applyAlignment="0" applyProtection="0"/>
    <xf numFmtId="0" fontId="26" fillId="0" borderId="0"/>
  </cellStyleXfs>
  <cellXfs count="173">
    <xf numFmtId="0" fontId="0" fillId="0" borderId="0" xfId="0"/>
    <xf numFmtId="0" fontId="27" fillId="0" borderId="51" xfId="55" applyFont="1" applyFill="1" applyBorder="1" applyAlignment="1">
      <alignment horizontal="center" vertical="center"/>
    </xf>
    <xf numFmtId="0" fontId="0" fillId="0" borderId="0" xfId="0" applyBorder="1"/>
    <xf numFmtId="4" fontId="2" fillId="2" borderId="0" xfId="2" applyNumberFormat="1" applyFont="1" applyFill="1" applyBorder="1" applyAlignment="1">
      <alignment vertical="center"/>
    </xf>
    <xf numFmtId="0" fontId="4" fillId="0" borderId="0" xfId="0" applyFont="1"/>
    <xf numFmtId="0" fontId="27" fillId="0" borderId="27" xfId="55" applyFont="1" applyFill="1" applyBorder="1" applyAlignment="1">
      <alignment vertical="center"/>
    </xf>
    <xf numFmtId="10" fontId="27" fillId="0" borderId="27" xfId="55" applyNumberFormat="1" applyFont="1" applyFill="1" applyBorder="1" applyAlignment="1">
      <alignment horizontal="left" vertical="center"/>
    </xf>
    <xf numFmtId="0" fontId="28" fillId="0" borderId="27" xfId="55" applyFont="1" applyFill="1" applyBorder="1" applyAlignment="1">
      <alignment horizontal="left" vertical="center"/>
    </xf>
    <xf numFmtId="0" fontId="2" fillId="0" borderId="29" xfId="9" applyFont="1" applyBorder="1" applyAlignment="1">
      <alignment horizontal="center" vertical="justify"/>
    </xf>
    <xf numFmtId="0" fontId="2" fillId="0" borderId="29" xfId="9" applyFont="1" applyBorder="1" applyAlignment="1">
      <alignment horizontal="center"/>
    </xf>
    <xf numFmtId="165" fontId="1" fillId="0" borderId="30" xfId="4" applyFont="1" applyBorder="1" applyAlignment="1">
      <alignment horizontal="center"/>
    </xf>
    <xf numFmtId="10" fontId="1" fillId="0" borderId="31" xfId="9" applyNumberFormat="1" applyFont="1" applyBorder="1" applyAlignment="1">
      <alignment horizontal="center"/>
    </xf>
    <xf numFmtId="165" fontId="1" fillId="0" borderId="31" xfId="4" applyFont="1" applyBorder="1" applyAlignment="1">
      <alignment horizontal="center"/>
    </xf>
    <xf numFmtId="0" fontId="31" fillId="0" borderId="31" xfId="9" applyFont="1" applyBorder="1" applyAlignment="1"/>
    <xf numFmtId="0" fontId="2" fillId="0" borderId="31" xfId="9" applyFont="1" applyFill="1" applyBorder="1" applyAlignment="1">
      <alignment horizontal="right"/>
    </xf>
    <xf numFmtId="167" fontId="2" fillId="0" borderId="31" xfId="9" applyNumberFormat="1" applyFont="1" applyBorder="1" applyAlignment="1"/>
    <xf numFmtId="10" fontId="2" fillId="0" borderId="31" xfId="9" applyNumberFormat="1" applyFont="1" applyBorder="1" applyAlignment="1">
      <alignment horizontal="center"/>
    </xf>
    <xf numFmtId="164" fontId="2" fillId="0" borderId="31" xfId="8" applyFont="1" applyBorder="1" applyAlignment="1">
      <alignment horizontal="center"/>
    </xf>
    <xf numFmtId="0" fontId="31" fillId="0" borderId="29" xfId="9" applyFont="1" applyBorder="1" applyAlignment="1"/>
    <xf numFmtId="0" fontId="2" fillId="0" borderId="29" xfId="9" applyFont="1" applyBorder="1" applyAlignment="1">
      <alignment horizontal="right"/>
    </xf>
    <xf numFmtId="4" fontId="32" fillId="0" borderId="29" xfId="9" applyNumberFormat="1" applyFont="1" applyBorder="1" applyAlignment="1"/>
    <xf numFmtId="164" fontId="2" fillId="0" borderId="29" xfId="8" applyFont="1" applyBorder="1" applyAlignment="1">
      <alignment horizontal="center"/>
    </xf>
    <xf numFmtId="0" fontId="22" fillId="0" borderId="1" xfId="0" applyFont="1" applyFill="1" applyBorder="1" applyAlignment="1">
      <alignment horizontal="right"/>
    </xf>
    <xf numFmtId="164" fontId="0" fillId="0" borderId="0" xfId="0" applyNumberFormat="1"/>
    <xf numFmtId="164" fontId="1" fillId="0" borderId="31" xfId="8" applyFont="1" applyBorder="1" applyAlignment="1">
      <alignment horizontal="center"/>
    </xf>
    <xf numFmtId="164" fontId="1" fillId="0" borderId="31" xfId="8" applyFont="1" applyBorder="1" applyAlignment="1">
      <alignment horizontal="right" vertical="center"/>
    </xf>
    <xf numFmtId="0" fontId="34" fillId="0" borderId="27" xfId="55" applyFont="1" applyFill="1" applyBorder="1" applyAlignment="1">
      <alignment vertical="center"/>
    </xf>
    <xf numFmtId="0" fontId="0" fillId="2" borderId="0" xfId="0" applyFill="1" applyBorder="1"/>
    <xf numFmtId="0" fontId="35" fillId="0" borderId="7" xfId="0" applyFont="1" applyBorder="1"/>
    <xf numFmtId="0" fontId="0" fillId="0" borderId="8" xfId="0" applyBorder="1"/>
    <xf numFmtId="0" fontId="2" fillId="0" borderId="27" xfId="1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vertical="center"/>
    </xf>
    <xf numFmtId="0" fontId="2" fillId="0" borderId="32" xfId="0" applyFont="1" applyFill="1" applyBorder="1" applyAlignment="1">
      <alignment horizontal="center" vertical="center"/>
    </xf>
    <xf numFmtId="0" fontId="2" fillId="0" borderId="27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33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14" fontId="2" fillId="0" borderId="1" xfId="0" applyNumberFormat="1" applyFont="1" applyFill="1" applyBorder="1" applyAlignment="1">
      <alignment horizontal="center" vertical="center"/>
    </xf>
    <xf numFmtId="0" fontId="30" fillId="0" borderId="1" xfId="0" applyFont="1" applyFill="1" applyBorder="1"/>
    <xf numFmtId="0" fontId="2" fillId="0" borderId="26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 wrapText="1"/>
    </xf>
    <xf numFmtId="0" fontId="2" fillId="0" borderId="15" xfId="2" applyFont="1" applyFill="1" applyBorder="1" applyAlignment="1">
      <alignment horizontal="center"/>
    </xf>
    <xf numFmtId="0" fontId="2" fillId="0" borderId="15" xfId="2" applyFont="1" applyFill="1" applyBorder="1" applyAlignment="1">
      <alignment vertical="center"/>
    </xf>
    <xf numFmtId="165" fontId="2" fillId="0" borderId="15" xfId="3" applyFont="1" applyFill="1" applyBorder="1" applyAlignment="1">
      <alignment vertical="center"/>
    </xf>
    <xf numFmtId="0" fontId="1" fillId="0" borderId="25" xfId="0" applyFont="1" applyFill="1" applyBorder="1" applyAlignment="1">
      <alignment horizontal="center" vertical="center"/>
    </xf>
    <xf numFmtId="0" fontId="1" fillId="0" borderId="25" xfId="2" applyFont="1" applyFill="1" applyBorder="1" applyAlignment="1">
      <alignment horizontal="center" vertical="center"/>
    </xf>
    <xf numFmtId="0" fontId="1" fillId="0" borderId="25" xfId="0" applyFont="1" applyFill="1" applyBorder="1" applyAlignment="1">
      <alignment horizontal="left" vertical="center" wrapText="1"/>
    </xf>
    <xf numFmtId="165" fontId="1" fillId="0" borderId="25" xfId="3" applyFont="1" applyFill="1" applyBorder="1" applyAlignment="1">
      <alignment horizontal="right" vertical="center"/>
    </xf>
    <xf numFmtId="164" fontId="30" fillId="0" borderId="25" xfId="8" applyFont="1" applyFill="1" applyBorder="1"/>
    <xf numFmtId="0" fontId="1" fillId="0" borderId="1" xfId="2" applyFont="1" applyFill="1" applyBorder="1" applyAlignment="1">
      <alignment horizontal="center" vertical="center"/>
    </xf>
    <xf numFmtId="0" fontId="1" fillId="0" borderId="24" xfId="2" applyFont="1" applyFill="1" applyBorder="1" applyAlignment="1">
      <alignment horizontal="center" vertical="center"/>
    </xf>
    <xf numFmtId="165" fontId="1" fillId="0" borderId="24" xfId="3" applyFont="1" applyFill="1" applyBorder="1" applyAlignment="1">
      <alignment horizontal="right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165" fontId="1" fillId="0" borderId="1" xfId="3" applyFont="1" applyFill="1" applyBorder="1" applyAlignment="1">
      <alignment horizontal="right" vertical="center"/>
    </xf>
    <xf numFmtId="164" fontId="30" fillId="0" borderId="1" xfId="8" applyFont="1" applyFill="1" applyBorder="1"/>
    <xf numFmtId="164" fontId="30" fillId="0" borderId="1" xfId="8" applyFont="1" applyFill="1" applyBorder="1" applyAlignment="1">
      <alignment vertical="center"/>
    </xf>
    <xf numFmtId="0" fontId="1" fillId="0" borderId="1" xfId="2" applyFont="1" applyFill="1" applyBorder="1" applyAlignment="1">
      <alignment horizontal="left" vertical="center" wrapText="1"/>
    </xf>
    <xf numFmtId="0" fontId="1" fillId="0" borderId="24" xfId="2" applyFont="1" applyFill="1" applyBorder="1" applyAlignment="1">
      <alignment horizontal="left" vertical="center" wrapText="1"/>
    </xf>
    <xf numFmtId="165" fontId="2" fillId="0" borderId="5" xfId="4" applyFont="1" applyFill="1" applyBorder="1" applyAlignment="1">
      <alignment horizontal="right" vertical="center"/>
    </xf>
    <xf numFmtId="0" fontId="1" fillId="0" borderId="24" xfId="2" applyFont="1" applyFill="1" applyBorder="1" applyAlignment="1">
      <alignment horizontal="center" vertical="center" wrapText="1"/>
    </xf>
    <xf numFmtId="165" fontId="2" fillId="0" borderId="24" xfId="4" applyFont="1" applyFill="1" applyBorder="1" applyAlignment="1">
      <alignment horizontal="right" vertical="center"/>
    </xf>
    <xf numFmtId="0" fontId="1" fillId="0" borderId="1" xfId="2" applyFont="1" applyFill="1" applyBorder="1" applyAlignment="1">
      <alignment horizontal="center" vertical="center" wrapText="1"/>
    </xf>
    <xf numFmtId="165" fontId="1" fillId="0" borderId="1" xfId="7" applyFont="1" applyFill="1" applyBorder="1" applyAlignment="1">
      <alignment horizontal="right" vertical="center" wrapText="1"/>
    </xf>
    <xf numFmtId="165" fontId="1" fillId="0" borderId="24" xfId="7" applyFont="1" applyFill="1" applyBorder="1" applyAlignment="1">
      <alignment horizontal="right" vertical="center" wrapText="1"/>
    </xf>
    <xf numFmtId="0" fontId="1" fillId="0" borderId="24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164" fontId="2" fillId="0" borderId="9" xfId="8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9" fillId="0" borderId="39" xfId="0" applyFont="1" applyFill="1" applyBorder="1" applyAlignment="1">
      <alignment horizontal="center" vertical="center"/>
    </xf>
    <xf numFmtId="10" fontId="23" fillId="0" borderId="40" xfId="44" applyNumberFormat="1" applyFont="1" applyFill="1" applyBorder="1" applyAlignment="1">
      <alignment vertical="center" wrapText="1"/>
    </xf>
    <xf numFmtId="0" fontId="2" fillId="0" borderId="39" xfId="0" applyFont="1" applyFill="1" applyBorder="1" applyAlignment="1">
      <alignment horizontal="center" vertical="center"/>
    </xf>
    <xf numFmtId="0" fontId="2" fillId="0" borderId="40" xfId="0" applyFont="1" applyFill="1" applyBorder="1" applyAlignment="1">
      <alignment horizontal="center" vertical="center"/>
    </xf>
    <xf numFmtId="0" fontId="2" fillId="0" borderId="41" xfId="0" applyFont="1" applyFill="1" applyBorder="1" applyAlignment="1">
      <alignment horizontal="center" vertical="center" wrapText="1"/>
    </xf>
    <xf numFmtId="0" fontId="2" fillId="0" borderId="42" xfId="2" applyFont="1" applyFill="1" applyBorder="1" applyAlignment="1">
      <alignment horizontal="center" vertical="center"/>
    </xf>
    <xf numFmtId="0" fontId="2" fillId="0" borderId="43" xfId="2" applyFont="1" applyFill="1" applyBorder="1" applyAlignment="1">
      <alignment vertical="center"/>
    </xf>
    <xf numFmtId="164" fontId="1" fillId="0" borderId="45" xfId="8" applyFont="1" applyFill="1" applyBorder="1" applyAlignment="1">
      <alignment horizontal="right" vertical="center"/>
    </xf>
    <xf numFmtId="164" fontId="1" fillId="0" borderId="46" xfId="8" applyFont="1" applyFill="1" applyBorder="1" applyAlignment="1">
      <alignment horizontal="right" vertical="center"/>
    </xf>
    <xf numFmtId="0" fontId="1" fillId="0" borderId="39" xfId="0" applyFont="1" applyFill="1" applyBorder="1" applyAlignment="1">
      <alignment horizontal="center" vertical="center"/>
    </xf>
    <xf numFmtId="164" fontId="2" fillId="0" borderId="46" xfId="8" applyFont="1" applyFill="1" applyBorder="1" applyAlignment="1">
      <alignment horizontal="right" vertical="center"/>
    </xf>
    <xf numFmtId="0" fontId="2" fillId="0" borderId="42" xfId="0" applyFont="1" applyFill="1" applyBorder="1" applyAlignment="1">
      <alignment horizontal="center" vertical="center"/>
    </xf>
    <xf numFmtId="0" fontId="1" fillId="0" borderId="39" xfId="2" applyFont="1" applyFill="1" applyBorder="1" applyAlignment="1">
      <alignment horizontal="center" vertical="center" wrapText="1"/>
    </xf>
    <xf numFmtId="0" fontId="1" fillId="0" borderId="47" xfId="2" applyFont="1" applyFill="1" applyBorder="1" applyAlignment="1">
      <alignment horizontal="center" vertical="center" wrapText="1"/>
    </xf>
    <xf numFmtId="0" fontId="27" fillId="0" borderId="48" xfId="55" applyFont="1" applyFill="1" applyBorder="1" applyAlignment="1">
      <alignment vertical="center"/>
    </xf>
    <xf numFmtId="4" fontId="27" fillId="0" borderId="49" xfId="55" applyNumberFormat="1" applyFont="1" applyFill="1" applyBorder="1" applyAlignment="1">
      <alignment horizontal="right" vertical="center"/>
    </xf>
    <xf numFmtId="4" fontId="28" fillId="0" borderId="49" xfId="55" applyNumberFormat="1" applyFont="1" applyFill="1" applyBorder="1" applyAlignment="1">
      <alignment horizontal="right" vertical="center"/>
    </xf>
    <xf numFmtId="0" fontId="28" fillId="0" borderId="48" xfId="55" applyFont="1" applyFill="1" applyBorder="1" applyAlignment="1">
      <alignment horizontal="left" vertical="center"/>
    </xf>
    <xf numFmtId="0" fontId="29" fillId="0" borderId="50" xfId="55" applyFont="1" applyFill="1" applyBorder="1" applyAlignment="1">
      <alignment vertical="center"/>
    </xf>
    <xf numFmtId="10" fontId="35" fillId="0" borderId="8" xfId="0" applyNumberFormat="1" applyFont="1" applyBorder="1" applyAlignment="1">
      <alignment horizontal="left" vertical="center"/>
    </xf>
    <xf numFmtId="167" fontId="2" fillId="20" borderId="29" xfId="8" applyNumberFormat="1" applyFont="1" applyFill="1" applyBorder="1" applyAlignment="1">
      <alignment horizontal="center"/>
    </xf>
    <xf numFmtId="164" fontId="2" fillId="0" borderId="29" xfId="8" applyNumberFormat="1" applyFont="1" applyBorder="1" applyAlignment="1">
      <alignment horizontal="center"/>
    </xf>
    <xf numFmtId="0" fontId="2" fillId="0" borderId="44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53" xfId="2" applyFont="1" applyFill="1" applyBorder="1" applyAlignment="1">
      <alignment vertical="center"/>
    </xf>
    <xf numFmtId="0" fontId="2" fillId="0" borderId="43" xfId="2" applyFont="1" applyFill="1" applyBorder="1" applyAlignment="1">
      <alignment horizontal="center"/>
    </xf>
    <xf numFmtId="0" fontId="1" fillId="0" borderId="39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64" fontId="30" fillId="0" borderId="27" xfId="8" applyFont="1" applyFill="1" applyBorder="1"/>
    <xf numFmtId="0" fontId="1" fillId="0" borderId="44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30" fillId="0" borderId="0" xfId="0" applyFont="1" applyFill="1" applyBorder="1"/>
    <xf numFmtId="0" fontId="1" fillId="0" borderId="6" xfId="0" applyFont="1" applyFill="1" applyBorder="1" applyAlignment="1">
      <alignment horizontal="center" vertical="center"/>
    </xf>
    <xf numFmtId="165" fontId="1" fillId="0" borderId="6" xfId="3" applyFont="1" applyFill="1" applyBorder="1" applyAlignment="1">
      <alignment horizontal="right" vertical="center"/>
    </xf>
    <xf numFmtId="164" fontId="1" fillId="0" borderId="46" xfId="8" applyFont="1" applyFill="1" applyBorder="1" applyAlignment="1">
      <alignment horizontal="center" vertical="center"/>
    </xf>
    <xf numFmtId="165" fontId="1" fillId="0" borderId="1" xfId="3" applyFont="1" applyFill="1" applyBorder="1" applyAlignment="1">
      <alignment horizontal="center" vertical="center"/>
    </xf>
    <xf numFmtId="164" fontId="30" fillId="0" borderId="27" xfId="8" applyFont="1" applyFill="1" applyBorder="1" applyAlignment="1">
      <alignment horizontal="center" vertical="center"/>
    </xf>
    <xf numFmtId="165" fontId="2" fillId="0" borderId="6" xfId="4" applyFont="1" applyFill="1" applyBorder="1" applyAlignment="1">
      <alignment horizontal="right" vertical="center"/>
    </xf>
    <xf numFmtId="0" fontId="1" fillId="0" borderId="24" xfId="0" applyFont="1" applyFill="1" applyBorder="1" applyAlignment="1">
      <alignment horizontal="center" vertical="center"/>
    </xf>
    <xf numFmtId="164" fontId="1" fillId="0" borderId="1" xfId="8" applyFont="1" applyFill="1" applyBorder="1" applyAlignment="1">
      <alignment horizontal="center" vertical="center"/>
    </xf>
    <xf numFmtId="0" fontId="1" fillId="0" borderId="47" xfId="0" applyFont="1" applyFill="1" applyBorder="1"/>
    <xf numFmtId="0" fontId="1" fillId="0" borderId="24" xfId="0" applyFont="1" applyFill="1" applyBorder="1"/>
    <xf numFmtId="164" fontId="2" fillId="0" borderId="12" xfId="8" applyFont="1" applyFill="1" applyBorder="1" applyAlignment="1">
      <alignment horizontal="right" vertical="center"/>
    </xf>
    <xf numFmtId="164" fontId="1" fillId="0" borderId="1" xfId="8" applyFont="1" applyFill="1" applyBorder="1" applyAlignment="1">
      <alignment horizontal="right" vertical="center"/>
    </xf>
    <xf numFmtId="2" fontId="1" fillId="0" borderId="1" xfId="0" applyNumberFormat="1" applyFont="1" applyFill="1" applyBorder="1" applyAlignment="1">
      <alignment horizontal="right" vertical="center"/>
    </xf>
    <xf numFmtId="165" fontId="1" fillId="0" borderId="25" xfId="3" applyFont="1" applyFill="1" applyBorder="1" applyAlignment="1">
      <alignment horizontal="center" vertical="center"/>
    </xf>
    <xf numFmtId="164" fontId="1" fillId="0" borderId="45" xfId="8" applyFont="1" applyFill="1" applyBorder="1" applyAlignment="1">
      <alignment horizontal="center" vertical="center"/>
    </xf>
    <xf numFmtId="164" fontId="30" fillId="0" borderId="25" xfId="8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top" wrapText="1"/>
    </xf>
    <xf numFmtId="0" fontId="27" fillId="0" borderId="52" xfId="55" applyFont="1" applyFill="1" applyBorder="1" applyAlignment="1">
      <alignment horizontal="center" vertical="center"/>
    </xf>
    <xf numFmtId="0" fontId="36" fillId="0" borderId="0" xfId="0" applyFont="1" applyFill="1" applyBorder="1" applyAlignment="1">
      <alignment horizontal="center" vertical="center"/>
    </xf>
    <xf numFmtId="0" fontId="26" fillId="0" borderId="48" xfId="0" applyFont="1" applyFill="1" applyBorder="1" applyAlignment="1">
      <alignment vertical="center" wrapText="1"/>
    </xf>
    <xf numFmtId="0" fontId="26" fillId="0" borderId="27" xfId="0" applyFont="1" applyFill="1" applyBorder="1" applyAlignment="1">
      <alignment vertical="center" wrapText="1"/>
    </xf>
    <xf numFmtId="0" fontId="26" fillId="0" borderId="49" xfId="0" applyFont="1" applyFill="1" applyBorder="1" applyAlignment="1">
      <alignment vertical="center" wrapText="1"/>
    </xf>
    <xf numFmtId="0" fontId="28" fillId="0" borderId="48" xfId="55" applyFont="1" applyFill="1" applyBorder="1" applyAlignment="1">
      <alignment horizontal="left" vertical="center" wrapText="1"/>
    </xf>
    <xf numFmtId="0" fontId="28" fillId="0" borderId="27" xfId="55" applyFont="1" applyFill="1" applyBorder="1" applyAlignment="1">
      <alignment horizontal="left" vertical="center" wrapText="1"/>
    </xf>
    <xf numFmtId="0" fontId="2" fillId="0" borderId="28" xfId="9" applyFont="1" applyBorder="1" applyAlignment="1">
      <alignment horizontal="center" vertical="center"/>
    </xf>
    <xf numFmtId="0" fontId="2" fillId="0" borderId="29" xfId="9" applyFont="1" applyBorder="1" applyAlignment="1">
      <alignment horizontal="center" vertical="center"/>
    </xf>
    <xf numFmtId="0" fontId="2" fillId="0" borderId="36" xfId="9" applyFont="1" applyBorder="1" applyAlignment="1">
      <alignment horizontal="center" vertical="center"/>
    </xf>
    <xf numFmtId="0" fontId="2" fillId="0" borderId="38" xfId="9" applyFont="1" applyBorder="1" applyAlignment="1">
      <alignment horizontal="center" vertical="center"/>
    </xf>
    <xf numFmtId="166" fontId="2" fillId="0" borderId="31" xfId="9" applyNumberFormat="1" applyFont="1" applyFill="1" applyBorder="1" applyAlignment="1">
      <alignment horizontal="center" vertical="center" wrapText="1"/>
    </xf>
    <xf numFmtId="0" fontId="1" fillId="0" borderId="31" xfId="9" applyFont="1" applyFill="1" applyBorder="1" applyAlignment="1">
      <alignment horizontal="left" vertical="center" wrapText="1"/>
    </xf>
    <xf numFmtId="167" fontId="2" fillId="19" borderId="31" xfId="46" applyNumberFormat="1" applyFont="1" applyFill="1" applyBorder="1" applyAlignment="1">
      <alignment horizontal="center" vertical="center"/>
    </xf>
    <xf numFmtId="10" fontId="1" fillId="0" borderId="31" xfId="46" applyNumberFormat="1" applyFont="1" applyBorder="1" applyAlignment="1">
      <alignment horizontal="center" vertical="center"/>
    </xf>
    <xf numFmtId="166" fontId="2" fillId="0" borderId="34" xfId="9" applyNumberFormat="1" applyFont="1" applyFill="1" applyBorder="1" applyAlignment="1">
      <alignment horizontal="center" vertical="center" wrapText="1"/>
    </xf>
    <xf numFmtId="166" fontId="2" fillId="0" borderId="30" xfId="9" applyNumberFormat="1" applyFont="1" applyFill="1" applyBorder="1" applyAlignment="1">
      <alignment horizontal="center" vertical="center" wrapText="1"/>
    </xf>
    <xf numFmtId="0" fontId="1" fillId="0" borderId="34" xfId="9" applyFont="1" applyFill="1" applyBorder="1" applyAlignment="1">
      <alignment horizontal="left" vertical="center" wrapText="1"/>
    </xf>
    <xf numFmtId="0" fontId="1" fillId="0" borderId="30" xfId="9" applyFont="1" applyFill="1" applyBorder="1" applyAlignment="1">
      <alignment horizontal="left" vertical="center" wrapText="1"/>
    </xf>
    <xf numFmtId="167" fontId="2" fillId="19" borderId="34" xfId="46" applyNumberFormat="1" applyFont="1" applyFill="1" applyBorder="1" applyAlignment="1">
      <alignment horizontal="center" vertical="center"/>
    </xf>
    <xf numFmtId="167" fontId="2" fillId="19" borderId="30" xfId="46" applyNumberFormat="1" applyFont="1" applyFill="1" applyBorder="1" applyAlignment="1">
      <alignment horizontal="center" vertical="center"/>
    </xf>
    <xf numFmtId="10" fontId="1" fillId="0" borderId="34" xfId="46" applyNumberFormat="1" applyFont="1" applyBorder="1" applyAlignment="1">
      <alignment horizontal="center" vertical="center"/>
    </xf>
    <xf numFmtId="10" fontId="1" fillId="0" borderId="30" xfId="46" applyNumberFormat="1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25" fillId="0" borderId="11" xfId="0" applyFont="1" applyBorder="1" applyAlignment="1">
      <alignment horizontal="center" vertical="center"/>
    </xf>
    <xf numFmtId="0" fontId="25" fillId="0" borderId="0" xfId="0" applyFont="1" applyBorder="1" applyAlignment="1">
      <alignment horizontal="center" vertical="center"/>
    </xf>
    <xf numFmtId="0" fontId="33" fillId="0" borderId="11" xfId="0" applyFont="1" applyBorder="1" applyAlignment="1">
      <alignment horizontal="center" vertical="center"/>
    </xf>
    <xf numFmtId="0" fontId="33" fillId="0" borderId="0" xfId="0" applyFont="1" applyBorder="1" applyAlignment="1">
      <alignment horizontal="center" vertical="center"/>
    </xf>
    <xf numFmtId="0" fontId="2" fillId="0" borderId="37" xfId="9" applyFont="1" applyBorder="1" applyAlignment="1">
      <alignment horizontal="center" vertical="center"/>
    </xf>
    <xf numFmtId="167" fontId="2" fillId="19" borderId="35" xfId="46" applyNumberFormat="1" applyFont="1" applyFill="1" applyBorder="1" applyAlignment="1">
      <alignment horizontal="center" vertical="center"/>
    </xf>
    <xf numFmtId="10" fontId="1" fillId="0" borderId="35" xfId="46" applyNumberFormat="1" applyFont="1" applyBorder="1" applyAlignment="1">
      <alignment horizontal="center" vertical="center"/>
    </xf>
    <xf numFmtId="0" fontId="25" fillId="0" borderId="12" xfId="0" applyFont="1" applyBorder="1" applyAlignment="1">
      <alignment horizontal="center" vertical="center"/>
    </xf>
    <xf numFmtId="0" fontId="33" fillId="0" borderId="12" xfId="0" applyFont="1" applyBorder="1" applyAlignment="1">
      <alignment horizontal="center" vertical="center"/>
    </xf>
    <xf numFmtId="0" fontId="33" fillId="0" borderId="13" xfId="0" applyFont="1" applyBorder="1" applyAlignment="1">
      <alignment horizontal="center" vertical="center"/>
    </xf>
    <xf numFmtId="0" fontId="33" fillId="0" borderId="10" xfId="0" applyFont="1" applyBorder="1" applyAlignment="1">
      <alignment horizontal="center" vertical="center"/>
    </xf>
    <xf numFmtId="0" fontId="33" fillId="0" borderId="14" xfId="0" applyFont="1" applyBorder="1" applyAlignment="1">
      <alignment horizontal="center" vertical="center"/>
    </xf>
    <xf numFmtId="0" fontId="35" fillId="0" borderId="2" xfId="0" applyFont="1" applyBorder="1"/>
    <xf numFmtId="0" fontId="0" fillId="0" borderId="3" xfId="0" applyBorder="1"/>
    <xf numFmtId="164" fontId="2" fillId="20" borderId="34" xfId="8" applyNumberFormat="1" applyFont="1" applyFill="1" applyBorder="1" applyAlignment="1">
      <alignment horizontal="center"/>
    </xf>
    <xf numFmtId="0" fontId="32" fillId="0" borderId="32" xfId="55" applyFont="1" applyFill="1" applyBorder="1" applyAlignment="1">
      <alignment horizontal="center" vertical="center"/>
    </xf>
    <xf numFmtId="0" fontId="32" fillId="0" borderId="27" xfId="55" applyFont="1" applyFill="1" applyBorder="1" applyAlignment="1">
      <alignment horizontal="center" vertical="center"/>
    </xf>
    <xf numFmtId="0" fontId="32" fillId="0" borderId="33" xfId="55" applyFont="1" applyFill="1" applyBorder="1" applyAlignment="1">
      <alignment horizontal="center" vertical="center"/>
    </xf>
  </cellXfs>
  <cellStyles count="56">
    <cellStyle name="20% - Ênfase1 2" xfId="10"/>
    <cellStyle name="20% - Ênfase2 2" xfId="11"/>
    <cellStyle name="20% - Ênfase3 2" xfId="12"/>
    <cellStyle name="20% - Ênfase4 2" xfId="13"/>
    <cellStyle name="20% - Ênfase5 2" xfId="14"/>
    <cellStyle name="20% - Ênfase6 2" xfId="15"/>
    <cellStyle name="40% - Ênfase1 2" xfId="16"/>
    <cellStyle name="40% - Ênfase2 2" xfId="17"/>
    <cellStyle name="40% - Ênfase3 2" xfId="18"/>
    <cellStyle name="40% - Ênfase4 2" xfId="19"/>
    <cellStyle name="40% - Ênfase5 2" xfId="20"/>
    <cellStyle name="40% - Ênfase6 2" xfId="21"/>
    <cellStyle name="60% - Ênfase1 2" xfId="22"/>
    <cellStyle name="60% - Ênfase2 2" xfId="23"/>
    <cellStyle name="60% - Ênfase3 2" xfId="24"/>
    <cellStyle name="60% - Ênfase4 2" xfId="25"/>
    <cellStyle name="60% - Ênfase5 2" xfId="26"/>
    <cellStyle name="60% - Ênfase6 2" xfId="27"/>
    <cellStyle name="Bom 2" xfId="28"/>
    <cellStyle name="Cálculo 2" xfId="29"/>
    <cellStyle name="Célula de Verificação 2" xfId="30"/>
    <cellStyle name="Célula Vinculada 2" xfId="31"/>
    <cellStyle name="Comma0" xfId="32"/>
    <cellStyle name="Currency0" xfId="33"/>
    <cellStyle name="Ênfase1 2" xfId="34"/>
    <cellStyle name="Ênfase2 2" xfId="35"/>
    <cellStyle name="Ênfase3 2" xfId="36"/>
    <cellStyle name="Ênfase4 2" xfId="37"/>
    <cellStyle name="Ênfase5 2" xfId="38"/>
    <cellStyle name="Ênfase6 2" xfId="39"/>
    <cellStyle name="Entrada 2" xfId="40"/>
    <cellStyle name="Incorreto 2" xfId="41"/>
    <cellStyle name="Moeda" xfId="8" builtinId="4"/>
    <cellStyle name="Neutra 2" xfId="42"/>
    <cellStyle name="NívelCol_1" xfId="1" builtinId="2" iLevel="0"/>
    <cellStyle name="Normal" xfId="0" builtinId="0"/>
    <cellStyle name="Normal 2" xfId="2"/>
    <cellStyle name="Normal 3" xfId="9"/>
    <cellStyle name="Normal_Planilha Casa A=50,00 m²" xfId="55"/>
    <cellStyle name="Nota 2" xfId="43"/>
    <cellStyle name="Porcentagem 2" xfId="44"/>
    <cellStyle name="Saída 2" xfId="45"/>
    <cellStyle name="Separador de milhares 2" xfId="46"/>
    <cellStyle name="Texto de Aviso 2" xfId="47"/>
    <cellStyle name="Texto Explicativo 2" xfId="48"/>
    <cellStyle name="Título 1 2" xfId="50"/>
    <cellStyle name="Título 2 2" xfId="51"/>
    <cellStyle name="Título 3 2" xfId="52"/>
    <cellStyle name="Título 4 2" xfId="53"/>
    <cellStyle name="Título 5" xfId="49"/>
    <cellStyle name="Total 2" xfId="54"/>
    <cellStyle name="Vírgula 2" xfId="4"/>
    <cellStyle name="Vírgula 3 2" xfId="6"/>
    <cellStyle name="Vírgula 4" xfId="7"/>
    <cellStyle name="Vírgula 5" xfId="3"/>
    <cellStyle name="Vírgula 5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https://lh3.googleusercontent.com/_eqt8Uaa-wMKxZD6-oJVc3pqm9GdZYt_Ri7C15U6HYeOOiEnf3-DAMHtsoFGAUcL8F-lMxdm7yNt0emn8uSKBP8FEgQl-Hiju7NAFRp0w6fsLlY9Zl1LNgabZofaARi5n8TahTi1RzNPmqU-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https://lh3.googleusercontent.com/_eqt8Uaa-wMKxZD6-oJVc3pqm9GdZYt_Ri7C15U6HYeOOiEnf3-DAMHtsoFGAUcL8F-lMxdm7yNt0emn8uSKBP8FEgQl-Hiju7NAFRp0w6fsLlY9Zl1LNgabZofaARi5n8TahTi1RzNPmqU-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0</xdr:row>
      <xdr:rowOff>171450</xdr:rowOff>
    </xdr:from>
    <xdr:to>
      <xdr:col>2</xdr:col>
      <xdr:colOff>785149</xdr:colOff>
      <xdr:row>5</xdr:row>
      <xdr:rowOff>142875</xdr:rowOff>
    </xdr:to>
    <xdr:pic>
      <xdr:nvPicPr>
        <xdr:cNvPr id="2" name="Imagem 1" descr="LOGO PREF-JPG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71450"/>
          <a:ext cx="2280574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85725</xdr:colOff>
      <xdr:row>0</xdr:row>
      <xdr:rowOff>85725</xdr:rowOff>
    </xdr:from>
    <xdr:to>
      <xdr:col>1</xdr:col>
      <xdr:colOff>1943100</xdr:colOff>
      <xdr:row>4</xdr:row>
      <xdr:rowOff>57150</xdr:rowOff>
    </xdr:to>
    <xdr:pic>
      <xdr:nvPicPr>
        <xdr:cNvPr id="4" name="Imagem 3" descr="LOGO PREF-JPG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1047750"/>
          <a:ext cx="1857375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50"/>
  <sheetViews>
    <sheetView topLeftCell="A28" zoomScale="85" zoomScaleNormal="85" workbookViewId="0">
      <selection activeCell="B47" sqref="B47:H47"/>
    </sheetView>
  </sheetViews>
  <sheetFormatPr defaultRowHeight="14.4" x14ac:dyDescent="0.3"/>
  <cols>
    <col min="2" max="2" width="16.44140625" customWidth="1"/>
    <col min="3" max="3" width="14" customWidth="1"/>
    <col min="4" max="4" width="63.5546875" customWidth="1"/>
    <col min="5" max="5" width="11" customWidth="1"/>
    <col min="6" max="6" width="17.109375" customWidth="1"/>
    <col min="7" max="7" width="18" customWidth="1"/>
    <col min="8" max="8" width="20.5546875" customWidth="1"/>
  </cols>
  <sheetData>
    <row r="1" spans="1:9" x14ac:dyDescent="0.3">
      <c r="A1" s="72"/>
      <c r="B1" s="73"/>
      <c r="C1" s="73"/>
      <c r="D1" s="73"/>
      <c r="E1" s="73"/>
      <c r="F1" s="73"/>
      <c r="G1" s="73"/>
      <c r="H1" s="74"/>
    </row>
    <row r="2" spans="1:9" x14ac:dyDescent="0.3">
      <c r="A2" s="75"/>
      <c r="B2" s="31"/>
      <c r="C2" s="31"/>
      <c r="D2" s="31"/>
      <c r="E2" s="31"/>
      <c r="F2" s="31"/>
      <c r="G2" s="31"/>
      <c r="H2" s="76"/>
    </row>
    <row r="3" spans="1:9" x14ac:dyDescent="0.3">
      <c r="A3" s="75"/>
      <c r="B3" s="31"/>
      <c r="C3" s="31"/>
      <c r="D3" s="31"/>
      <c r="E3" s="31"/>
      <c r="F3" s="31"/>
      <c r="G3" s="31"/>
      <c r="H3" s="76"/>
    </row>
    <row r="4" spans="1:9" ht="16.8" x14ac:dyDescent="0.3">
      <c r="A4" s="75"/>
      <c r="B4" s="31"/>
      <c r="C4" s="31"/>
      <c r="D4" s="127" t="s">
        <v>28</v>
      </c>
      <c r="E4" s="127"/>
      <c r="F4" s="127"/>
      <c r="G4" s="127"/>
      <c r="H4" s="76"/>
    </row>
    <row r="5" spans="1:9" ht="16.8" x14ac:dyDescent="0.3">
      <c r="A5" s="75"/>
      <c r="B5" s="31"/>
      <c r="C5" s="31"/>
      <c r="D5" s="127" t="s">
        <v>51</v>
      </c>
      <c r="E5" s="127"/>
      <c r="F5" s="127"/>
      <c r="G5" s="127"/>
      <c r="H5" s="76"/>
    </row>
    <row r="6" spans="1:9" x14ac:dyDescent="0.3">
      <c r="A6" s="75"/>
      <c r="B6" s="31"/>
      <c r="C6" s="31"/>
      <c r="D6" s="31"/>
      <c r="E6" s="31"/>
      <c r="F6" s="31"/>
      <c r="G6" s="31"/>
      <c r="H6" s="76"/>
    </row>
    <row r="7" spans="1:9" ht="15.6" x14ac:dyDescent="0.3">
      <c r="A7" s="77" t="s">
        <v>24</v>
      </c>
      <c r="B7" s="32" t="s">
        <v>59</v>
      </c>
      <c r="C7" s="33"/>
      <c r="D7" s="34"/>
      <c r="E7" s="35"/>
      <c r="F7" s="36"/>
      <c r="G7" s="22" t="s">
        <v>26</v>
      </c>
      <c r="H7" s="78">
        <v>0.28239999999999998</v>
      </c>
    </row>
    <row r="8" spans="1:9" ht="15.6" x14ac:dyDescent="0.3">
      <c r="A8" s="77" t="s">
        <v>48</v>
      </c>
      <c r="B8" s="32" t="s">
        <v>60</v>
      </c>
      <c r="C8" s="32"/>
      <c r="D8" s="37"/>
      <c r="E8" s="35"/>
      <c r="F8" s="35"/>
      <c r="G8" s="22" t="s">
        <v>27</v>
      </c>
      <c r="H8" s="78">
        <v>0.90010000000000001</v>
      </c>
    </row>
    <row r="9" spans="1:9" x14ac:dyDescent="0.3">
      <c r="A9" s="79" t="s">
        <v>25</v>
      </c>
      <c r="B9" s="38">
        <v>43111</v>
      </c>
      <c r="C9" s="37"/>
      <c r="D9" s="37"/>
      <c r="E9" s="35"/>
      <c r="F9" s="35"/>
      <c r="G9" s="39"/>
      <c r="H9" s="80" t="s">
        <v>81</v>
      </c>
    </row>
    <row r="10" spans="1:9" ht="37.5" customHeight="1" thickBot="1" x14ac:dyDescent="0.35">
      <c r="A10" s="99" t="s">
        <v>0</v>
      </c>
      <c r="B10" s="100" t="s">
        <v>6</v>
      </c>
      <c r="C10" s="100" t="s">
        <v>7</v>
      </c>
      <c r="D10" s="41" t="s">
        <v>2</v>
      </c>
      <c r="E10" s="40" t="s">
        <v>1</v>
      </c>
      <c r="F10" s="40" t="s">
        <v>3</v>
      </c>
      <c r="G10" s="42" t="s">
        <v>5</v>
      </c>
      <c r="H10" s="81" t="s">
        <v>4</v>
      </c>
      <c r="I10" s="2"/>
    </row>
    <row r="11" spans="1:9" ht="15" thickBot="1" x14ac:dyDescent="0.35">
      <c r="A11" s="82" t="s">
        <v>8</v>
      </c>
      <c r="B11" s="43"/>
      <c r="C11" s="102"/>
      <c r="D11" s="101" t="s">
        <v>9</v>
      </c>
      <c r="E11" s="44"/>
      <c r="F11" s="45"/>
      <c r="G11" s="45"/>
      <c r="H11" s="83"/>
      <c r="I11" s="3"/>
    </row>
    <row r="12" spans="1:9" x14ac:dyDescent="0.3">
      <c r="A12" s="46" t="s">
        <v>10</v>
      </c>
      <c r="B12" s="46" t="s">
        <v>34</v>
      </c>
      <c r="C12" s="47" t="s">
        <v>11</v>
      </c>
      <c r="D12" s="48" t="s">
        <v>85</v>
      </c>
      <c r="E12" s="46" t="s">
        <v>12</v>
      </c>
      <c r="F12" s="49">
        <v>3.125</v>
      </c>
      <c r="G12" s="50">
        <v>468.73</v>
      </c>
      <c r="H12" s="84">
        <f>F12*G12</f>
        <v>1464.78125</v>
      </c>
      <c r="I12" s="2"/>
    </row>
    <row r="13" spans="1:9" ht="26.4" x14ac:dyDescent="0.3">
      <c r="A13" s="54" t="s">
        <v>13</v>
      </c>
      <c r="B13" s="54">
        <v>93565</v>
      </c>
      <c r="C13" s="47" t="s">
        <v>11</v>
      </c>
      <c r="D13" s="125" t="s">
        <v>84</v>
      </c>
      <c r="E13" s="46" t="s">
        <v>56</v>
      </c>
      <c r="F13" s="122">
        <v>0.5</v>
      </c>
      <c r="G13" s="124">
        <v>14204.18</v>
      </c>
      <c r="H13" s="123">
        <f>F13*G13</f>
        <v>7102.09</v>
      </c>
      <c r="I13" s="2"/>
    </row>
    <row r="14" spans="1:9" x14ac:dyDescent="0.3">
      <c r="A14" s="51" t="s">
        <v>23</v>
      </c>
      <c r="B14" s="54">
        <v>72897</v>
      </c>
      <c r="C14" s="51" t="s">
        <v>11</v>
      </c>
      <c r="D14" s="55" t="s">
        <v>45</v>
      </c>
      <c r="E14" s="54" t="s">
        <v>46</v>
      </c>
      <c r="F14" s="56">
        <v>36</v>
      </c>
      <c r="G14" s="57">
        <v>16.690000000000001</v>
      </c>
      <c r="H14" s="85">
        <f>F14*G14</f>
        <v>600.84</v>
      </c>
      <c r="I14" s="2"/>
    </row>
    <row r="15" spans="1:9" ht="26.4" x14ac:dyDescent="0.3">
      <c r="A15" s="54" t="s">
        <v>57</v>
      </c>
      <c r="B15" s="54">
        <v>95302</v>
      </c>
      <c r="C15" s="51" t="s">
        <v>11</v>
      </c>
      <c r="D15" s="55" t="s">
        <v>75</v>
      </c>
      <c r="E15" s="54" t="s">
        <v>46</v>
      </c>
      <c r="F15" s="56">
        <v>36</v>
      </c>
      <c r="G15" s="58">
        <v>1.39</v>
      </c>
      <c r="H15" s="85">
        <f>F15*G15</f>
        <v>50.04</v>
      </c>
      <c r="I15" s="2"/>
    </row>
    <row r="16" spans="1:9" ht="26.4" x14ac:dyDescent="0.3">
      <c r="A16" s="54" t="s">
        <v>58</v>
      </c>
      <c r="B16" s="51" t="s">
        <v>33</v>
      </c>
      <c r="C16" s="51" t="s">
        <v>11</v>
      </c>
      <c r="D16" s="59" t="s">
        <v>74</v>
      </c>
      <c r="E16" s="51" t="s">
        <v>12</v>
      </c>
      <c r="F16" s="56">
        <v>720</v>
      </c>
      <c r="G16" s="58">
        <v>0.51</v>
      </c>
      <c r="H16" s="85">
        <f>F16*G16</f>
        <v>367.2</v>
      </c>
      <c r="I16" s="2"/>
    </row>
    <row r="17" spans="1:9" ht="15" thickBot="1" x14ac:dyDescent="0.35">
      <c r="A17" s="86"/>
      <c r="B17" s="52"/>
      <c r="C17" s="52"/>
      <c r="D17" s="60"/>
      <c r="E17" s="52"/>
      <c r="F17" s="53"/>
      <c r="G17" s="61" t="s">
        <v>22</v>
      </c>
      <c r="H17" s="87">
        <f>SUM(H12:H16)</f>
        <v>9584.9512500000019</v>
      </c>
      <c r="I17" s="27"/>
    </row>
    <row r="18" spans="1:9" ht="15" thickBot="1" x14ac:dyDescent="0.35">
      <c r="A18" s="88" t="s">
        <v>15</v>
      </c>
      <c r="B18" s="44"/>
      <c r="C18" s="44"/>
      <c r="D18" s="44" t="s">
        <v>50</v>
      </c>
      <c r="E18" s="44"/>
      <c r="F18" s="44"/>
      <c r="G18" s="44"/>
      <c r="H18" s="83"/>
    </row>
    <row r="19" spans="1:9" ht="39.6" x14ac:dyDescent="0.3">
      <c r="A19" s="89" t="s">
        <v>16</v>
      </c>
      <c r="B19" s="64">
        <v>92396</v>
      </c>
      <c r="C19" s="64" t="s">
        <v>11</v>
      </c>
      <c r="D19" s="59" t="s">
        <v>67</v>
      </c>
      <c r="E19" s="64" t="s">
        <v>12</v>
      </c>
      <c r="F19" s="65">
        <v>89</v>
      </c>
      <c r="G19" s="58">
        <v>59.04</v>
      </c>
      <c r="H19" s="85">
        <f>F19*G19</f>
        <v>5254.5599999999995</v>
      </c>
    </row>
    <row r="20" spans="1:9" ht="39.6" x14ac:dyDescent="0.3">
      <c r="A20" s="89" t="s">
        <v>61</v>
      </c>
      <c r="B20" s="64">
        <v>92396</v>
      </c>
      <c r="C20" s="64" t="s">
        <v>11</v>
      </c>
      <c r="D20" s="59" t="s">
        <v>66</v>
      </c>
      <c r="E20" s="64" t="s">
        <v>12</v>
      </c>
      <c r="F20" s="65">
        <v>38</v>
      </c>
      <c r="G20" s="58">
        <v>59.04</v>
      </c>
      <c r="H20" s="85">
        <f>F20*G20</f>
        <v>2243.52</v>
      </c>
    </row>
    <row r="21" spans="1:9" ht="39.6" x14ac:dyDescent="0.3">
      <c r="A21" s="89" t="s">
        <v>62</v>
      </c>
      <c r="B21" s="64">
        <v>92396</v>
      </c>
      <c r="C21" s="64" t="s">
        <v>11</v>
      </c>
      <c r="D21" s="59" t="s">
        <v>65</v>
      </c>
      <c r="E21" s="64" t="s">
        <v>12</v>
      </c>
      <c r="F21" s="65">
        <v>230</v>
      </c>
      <c r="G21" s="58">
        <v>59.04</v>
      </c>
      <c r="H21" s="85">
        <f>F21*G21</f>
        <v>13579.199999999999</v>
      </c>
    </row>
    <row r="22" spans="1:9" ht="26.4" x14ac:dyDescent="0.3">
      <c r="A22" s="89" t="s">
        <v>63</v>
      </c>
      <c r="B22" s="64">
        <v>84190</v>
      </c>
      <c r="C22" s="64" t="s">
        <v>11</v>
      </c>
      <c r="D22" s="59" t="s">
        <v>64</v>
      </c>
      <c r="E22" s="64" t="s">
        <v>12</v>
      </c>
      <c r="F22" s="65">
        <v>9</v>
      </c>
      <c r="G22" s="58">
        <v>236.45</v>
      </c>
      <c r="H22" s="85">
        <f>F22*G22</f>
        <v>2128.0499999999997</v>
      </c>
    </row>
    <row r="23" spans="1:9" ht="15" thickBot="1" x14ac:dyDescent="0.35">
      <c r="A23" s="90"/>
      <c r="B23" s="67"/>
      <c r="C23" s="62"/>
      <c r="D23" s="60"/>
      <c r="E23" s="62"/>
      <c r="F23" s="66"/>
      <c r="G23" s="63" t="s">
        <v>22</v>
      </c>
      <c r="H23" s="87">
        <f>SUM(H19:H22)</f>
        <v>23205.329999999998</v>
      </c>
    </row>
    <row r="24" spans="1:9" ht="15" thickBot="1" x14ac:dyDescent="0.35">
      <c r="A24" s="82" t="s">
        <v>14</v>
      </c>
      <c r="B24" s="44"/>
      <c r="C24" s="44"/>
      <c r="D24" s="44" t="s">
        <v>44</v>
      </c>
      <c r="E24" s="44"/>
      <c r="F24" s="44"/>
      <c r="G24" s="44"/>
      <c r="H24" s="83"/>
    </row>
    <row r="25" spans="1:9" ht="39.6" x14ac:dyDescent="0.3">
      <c r="A25" s="103" t="s">
        <v>18</v>
      </c>
      <c r="B25" s="104">
        <v>72131</v>
      </c>
      <c r="C25" s="104" t="s">
        <v>11</v>
      </c>
      <c r="D25" s="55" t="s">
        <v>68</v>
      </c>
      <c r="E25" s="62" t="s">
        <v>12</v>
      </c>
      <c r="F25" s="112">
        <v>12</v>
      </c>
      <c r="G25" s="113">
        <v>113.68</v>
      </c>
      <c r="H25" s="111">
        <f t="shared" ref="H25:H33" si="0">F25*G25</f>
        <v>1364.16</v>
      </c>
    </row>
    <row r="26" spans="1:9" ht="52.8" x14ac:dyDescent="0.3">
      <c r="A26" s="103" t="s">
        <v>53</v>
      </c>
      <c r="B26" s="104">
        <v>87807</v>
      </c>
      <c r="C26" s="104" t="s">
        <v>11</v>
      </c>
      <c r="D26" s="55" t="s">
        <v>69</v>
      </c>
      <c r="E26" s="54" t="s">
        <v>12</v>
      </c>
      <c r="F26" s="56">
        <v>12</v>
      </c>
      <c r="G26" s="113">
        <v>46.84</v>
      </c>
      <c r="H26" s="85">
        <f t="shared" si="0"/>
        <v>562.08000000000004</v>
      </c>
    </row>
    <row r="27" spans="1:9" ht="26.4" x14ac:dyDescent="0.3">
      <c r="A27" s="103" t="s">
        <v>70</v>
      </c>
      <c r="B27" s="104">
        <v>84190</v>
      </c>
      <c r="C27" s="104" t="s">
        <v>11</v>
      </c>
      <c r="D27" s="55" t="s">
        <v>64</v>
      </c>
      <c r="E27" s="54" t="s">
        <v>12</v>
      </c>
      <c r="F27" s="56">
        <v>14</v>
      </c>
      <c r="G27" s="58">
        <v>236.45</v>
      </c>
      <c r="H27" s="85">
        <f t="shared" si="0"/>
        <v>3310.2999999999997</v>
      </c>
    </row>
    <row r="28" spans="1:9" x14ac:dyDescent="0.3">
      <c r="A28" s="103" t="s">
        <v>49</v>
      </c>
      <c r="B28" s="104"/>
      <c r="C28" s="104" t="s">
        <v>21</v>
      </c>
      <c r="D28" s="55" t="s">
        <v>87</v>
      </c>
      <c r="E28" s="54" t="s">
        <v>1</v>
      </c>
      <c r="F28" s="56">
        <v>1</v>
      </c>
      <c r="G28" s="58">
        <v>12096.25</v>
      </c>
      <c r="H28" s="85">
        <f t="shared" si="0"/>
        <v>12096.25</v>
      </c>
    </row>
    <row r="29" spans="1:9" x14ac:dyDescent="0.3">
      <c r="A29" s="103" t="s">
        <v>76</v>
      </c>
      <c r="B29" s="104"/>
      <c r="C29" s="104" t="s">
        <v>21</v>
      </c>
      <c r="D29" s="55" t="s">
        <v>77</v>
      </c>
      <c r="E29" s="54" t="s">
        <v>1</v>
      </c>
      <c r="F29" s="56">
        <v>6</v>
      </c>
      <c r="G29" s="58">
        <v>201</v>
      </c>
      <c r="H29" s="85">
        <f t="shared" si="0"/>
        <v>1206</v>
      </c>
    </row>
    <row r="30" spans="1:9" x14ac:dyDescent="0.3">
      <c r="A30" s="103" t="s">
        <v>78</v>
      </c>
      <c r="B30" s="104"/>
      <c r="C30" s="104" t="s">
        <v>21</v>
      </c>
      <c r="D30" s="55" t="s">
        <v>83</v>
      </c>
      <c r="E30" s="54" t="s">
        <v>1</v>
      </c>
      <c r="F30" s="56">
        <v>1</v>
      </c>
      <c r="G30" s="58">
        <v>3500</v>
      </c>
      <c r="H30" s="85">
        <f t="shared" si="0"/>
        <v>3500</v>
      </c>
    </row>
    <row r="31" spans="1:9" x14ac:dyDescent="0.3">
      <c r="A31" s="103" t="s">
        <v>79</v>
      </c>
      <c r="B31" s="104"/>
      <c r="C31" s="104" t="s">
        <v>21</v>
      </c>
      <c r="D31" s="55" t="s">
        <v>80</v>
      </c>
      <c r="E31" s="54" t="s">
        <v>1</v>
      </c>
      <c r="F31" s="56">
        <v>1</v>
      </c>
      <c r="G31" s="58">
        <v>335</v>
      </c>
      <c r="H31" s="85">
        <f t="shared" ref="H31:H32" si="1">F31*G31</f>
        <v>335</v>
      </c>
    </row>
    <row r="32" spans="1:9" x14ac:dyDescent="0.3">
      <c r="A32" s="103" t="s">
        <v>90</v>
      </c>
      <c r="B32" s="104"/>
      <c r="C32" s="104" t="s">
        <v>21</v>
      </c>
      <c r="D32" s="55" t="s">
        <v>88</v>
      </c>
      <c r="E32" s="54" t="s">
        <v>1</v>
      </c>
      <c r="F32" s="56">
        <v>3</v>
      </c>
      <c r="G32" s="58">
        <v>585</v>
      </c>
      <c r="H32" s="85">
        <f t="shared" si="1"/>
        <v>1755</v>
      </c>
    </row>
    <row r="33" spans="1:9" ht="26.4" x14ac:dyDescent="0.3">
      <c r="A33" s="103" t="s">
        <v>91</v>
      </c>
      <c r="B33" s="104" t="s">
        <v>92</v>
      </c>
      <c r="C33" s="104" t="s">
        <v>11</v>
      </c>
      <c r="D33" s="55" t="s">
        <v>93</v>
      </c>
      <c r="E33" s="54" t="s">
        <v>1</v>
      </c>
      <c r="F33" s="56">
        <v>1</v>
      </c>
      <c r="G33" s="58">
        <v>1328.75</v>
      </c>
      <c r="H33" s="85">
        <f t="shared" si="0"/>
        <v>1328.75</v>
      </c>
      <c r="I33" s="4"/>
    </row>
    <row r="34" spans="1:9" ht="15" thickBot="1" x14ac:dyDescent="0.35">
      <c r="A34" s="106"/>
      <c r="B34" s="107"/>
      <c r="C34" s="107"/>
      <c r="D34" s="108"/>
      <c r="E34" s="109"/>
      <c r="F34" s="110"/>
      <c r="G34" s="114" t="s">
        <v>22</v>
      </c>
      <c r="H34" s="87">
        <f>SUM(H25:H33)</f>
        <v>25457.54</v>
      </c>
      <c r="I34" s="4"/>
    </row>
    <row r="35" spans="1:9" ht="15" thickBot="1" x14ac:dyDescent="0.35">
      <c r="A35" s="82" t="s">
        <v>19</v>
      </c>
      <c r="B35" s="44"/>
      <c r="C35" s="44"/>
      <c r="D35" s="44" t="s">
        <v>55</v>
      </c>
      <c r="E35" s="44"/>
      <c r="F35" s="44"/>
      <c r="G35" s="44"/>
      <c r="H35" s="83"/>
    </row>
    <row r="36" spans="1:9" x14ac:dyDescent="0.3">
      <c r="A36" s="103" t="s">
        <v>52</v>
      </c>
      <c r="B36" s="104">
        <v>7253</v>
      </c>
      <c r="C36" s="104" t="s">
        <v>11</v>
      </c>
      <c r="D36" s="55" t="s">
        <v>72</v>
      </c>
      <c r="E36" s="62" t="s">
        <v>17</v>
      </c>
      <c r="F36" s="56">
        <v>35.200000000000003</v>
      </c>
      <c r="G36" s="105">
        <v>83.57</v>
      </c>
      <c r="H36" s="85">
        <f>F36*G36</f>
        <v>2941.6640000000002</v>
      </c>
    </row>
    <row r="37" spans="1:9" x14ac:dyDescent="0.3">
      <c r="A37" s="103" t="s">
        <v>71</v>
      </c>
      <c r="B37" s="104">
        <v>85180</v>
      </c>
      <c r="C37" s="104" t="s">
        <v>11</v>
      </c>
      <c r="D37" s="55" t="s">
        <v>73</v>
      </c>
      <c r="E37" s="54" t="s">
        <v>12</v>
      </c>
      <c r="F37" s="56">
        <v>350</v>
      </c>
      <c r="G37" s="57">
        <v>11.94</v>
      </c>
      <c r="H37" s="120">
        <f>F37*G37</f>
        <v>4179</v>
      </c>
    </row>
    <row r="38" spans="1:9" ht="26.4" x14ac:dyDescent="0.3">
      <c r="A38" s="86" t="s">
        <v>82</v>
      </c>
      <c r="B38" s="54"/>
      <c r="C38" s="64" t="s">
        <v>21</v>
      </c>
      <c r="D38" s="55" t="s">
        <v>89</v>
      </c>
      <c r="E38" s="115" t="s">
        <v>1</v>
      </c>
      <c r="F38" s="121">
        <v>8</v>
      </c>
      <c r="G38" s="116">
        <v>180</v>
      </c>
      <c r="H38" s="116">
        <f>F38*G38</f>
        <v>1440</v>
      </c>
    </row>
    <row r="39" spans="1:9" ht="15" thickBot="1" x14ac:dyDescent="0.35">
      <c r="A39" s="117"/>
      <c r="B39" s="118"/>
      <c r="C39" s="118"/>
      <c r="D39" s="118"/>
      <c r="E39" s="118"/>
      <c r="F39" s="118"/>
      <c r="G39" s="63" t="s">
        <v>22</v>
      </c>
      <c r="H39" s="119">
        <f>SUM(H36:H38)</f>
        <v>8560.6640000000007</v>
      </c>
    </row>
    <row r="40" spans="1:9" ht="15" thickBot="1" x14ac:dyDescent="0.35">
      <c r="A40" s="68"/>
      <c r="B40" s="69"/>
      <c r="C40" s="69"/>
      <c r="D40" s="69"/>
      <c r="E40" s="69"/>
      <c r="F40" s="69"/>
      <c r="G40" s="70"/>
      <c r="H40" s="71"/>
    </row>
    <row r="41" spans="1:9" ht="21" x14ac:dyDescent="0.3">
      <c r="A41" s="91" t="s">
        <v>29</v>
      </c>
      <c r="B41" s="5"/>
      <c r="C41" s="5"/>
      <c r="D41" s="26"/>
      <c r="E41" s="5"/>
      <c r="F41" s="5"/>
      <c r="G41" s="5"/>
      <c r="H41" s="92">
        <f>SUM(H39,H34,H23,H17)</f>
        <v>66808.485249999998</v>
      </c>
    </row>
    <row r="42" spans="1:9" ht="21" x14ac:dyDescent="0.3">
      <c r="A42" s="91" t="s">
        <v>30</v>
      </c>
      <c r="B42" s="6">
        <f>H7</f>
        <v>0.28239999999999998</v>
      </c>
      <c r="C42" s="5"/>
      <c r="D42" s="5"/>
      <c r="E42" s="5"/>
      <c r="F42" s="5"/>
      <c r="G42" s="5"/>
      <c r="H42" s="92">
        <f>H41*B42</f>
        <v>18866.716234599997</v>
      </c>
    </row>
    <row r="43" spans="1:9" ht="21" x14ac:dyDescent="0.3">
      <c r="A43" s="91" t="s">
        <v>31</v>
      </c>
      <c r="B43" s="5"/>
      <c r="C43" s="5"/>
      <c r="D43" s="5"/>
      <c r="E43" s="5"/>
      <c r="F43" s="5"/>
      <c r="G43" s="5"/>
      <c r="H43" s="92">
        <f>H42+H41</f>
        <v>85675.201484599995</v>
      </c>
    </row>
    <row r="44" spans="1:9" ht="14.4" customHeight="1" x14ac:dyDescent="0.3">
      <c r="A44" s="131" t="s">
        <v>86</v>
      </c>
      <c r="B44" s="132"/>
      <c r="C44" s="132"/>
      <c r="D44" s="132"/>
      <c r="E44" s="132"/>
      <c r="F44" s="132"/>
      <c r="G44" s="132"/>
      <c r="H44" s="93"/>
    </row>
    <row r="45" spans="1:9" ht="14.4" customHeight="1" x14ac:dyDescent="0.3">
      <c r="A45" s="128" t="s">
        <v>32</v>
      </c>
      <c r="B45" s="129"/>
      <c r="C45" s="129"/>
      <c r="D45" s="129"/>
      <c r="E45" s="129"/>
      <c r="F45" s="129"/>
      <c r="G45" s="129"/>
      <c r="H45" s="130"/>
    </row>
    <row r="46" spans="1:9" x14ac:dyDescent="0.3">
      <c r="A46" s="94"/>
      <c r="B46" s="7"/>
      <c r="C46" s="7"/>
      <c r="D46" s="7"/>
      <c r="E46" s="7"/>
      <c r="F46" s="30"/>
      <c r="G46" s="7"/>
      <c r="H46" s="93"/>
    </row>
    <row r="47" spans="1:9" ht="21.6" thickBot="1" x14ac:dyDescent="0.35">
      <c r="A47" s="95"/>
      <c r="B47" s="1" t="s">
        <v>94</v>
      </c>
      <c r="C47" s="1"/>
      <c r="D47" s="1"/>
      <c r="E47" s="1"/>
      <c r="F47" s="1"/>
      <c r="G47" s="1"/>
      <c r="H47" s="126"/>
    </row>
    <row r="49" spans="8:8" x14ac:dyDescent="0.3">
      <c r="H49" s="23"/>
    </row>
    <row r="50" spans="8:8" x14ac:dyDescent="0.3">
      <c r="H50" s="23"/>
    </row>
  </sheetData>
  <protectedRanges>
    <protectedRange password="C715" sqref="G7:G8" name="Intervalo3_1" securityDescriptor="O:WDG:WDD:(A;;CC;;;S-1-5-21-331323738-3957049979-2397494211-500)"/>
    <protectedRange sqref="G7:G8" name="Intervalo1_1"/>
    <protectedRange password="C715" sqref="B47 A41:H43 A45:A47 B45:C46 D45:H47 H44" name="Intervalo3_2" securityDescriptor="O:WDG:WDD:(A;;CC;;;S-1-5-21-331323738-3957049979-2397494211-500)"/>
    <protectedRange sqref="B47 A41:H43 D45:H47 H44 B45:C46 A45:A47" name="Intervalo2"/>
    <protectedRange password="C715" sqref="H7" name="Intervalo3_1_1" securityDescriptor="O:WDG:WDD:(A;;CC;;;S-1-5-21-331323738-3957049979-2397494211-500)"/>
    <protectedRange sqref="H7" name="Intervalo1_1_1"/>
    <protectedRange password="C715" sqref="H8" name="Intervalo3_1_2" securityDescriptor="O:WDG:WDD:(A;;CC;;;S-1-5-21-331323738-3957049979-2397494211-500)"/>
    <protectedRange sqref="H8" name="Intervalo1_1_2"/>
    <protectedRange password="C715" sqref="A44:G44" name="Intervalo3_2_1" securityDescriptor="O:WDG:WDD:(A;;CC;;;S-1-5-21-331323738-3957049979-2397494211-500)"/>
    <protectedRange sqref="A44:G44" name="Intervalo2_1"/>
  </protectedRanges>
  <mergeCells count="5">
    <mergeCell ref="B47:H47"/>
    <mergeCell ref="D4:G4"/>
    <mergeCell ref="D5:G5"/>
    <mergeCell ref="A45:H45"/>
    <mergeCell ref="A44:G44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49" fitToWidth="0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tabSelected="1" workbookViewId="0">
      <selection activeCell="C21" sqref="C21"/>
    </sheetView>
  </sheetViews>
  <sheetFormatPr defaultRowHeight="14.4" x14ac:dyDescent="0.3"/>
  <cols>
    <col min="2" max="2" width="44.109375" customWidth="1"/>
    <col min="3" max="3" width="14.88671875" customWidth="1"/>
    <col min="5" max="5" width="19.6640625" customWidth="1"/>
    <col min="6" max="6" width="15.5546875" customWidth="1"/>
  </cols>
  <sheetData>
    <row r="1" spans="1:6" ht="16.5" customHeight="1" x14ac:dyDescent="0.3">
      <c r="A1" s="149"/>
      <c r="B1" s="150"/>
      <c r="C1" s="155" t="s">
        <v>28</v>
      </c>
      <c r="D1" s="156"/>
      <c r="E1" s="156"/>
      <c r="F1" s="162"/>
    </row>
    <row r="2" spans="1:6" ht="16.5" customHeight="1" x14ac:dyDescent="0.3">
      <c r="A2" s="151"/>
      <c r="B2" s="152"/>
      <c r="C2" s="155" t="s">
        <v>47</v>
      </c>
      <c r="D2" s="156"/>
      <c r="E2" s="156"/>
      <c r="F2" s="162"/>
    </row>
    <row r="3" spans="1:6" ht="15" customHeight="1" x14ac:dyDescent="0.3">
      <c r="A3" s="151"/>
      <c r="B3" s="152"/>
      <c r="C3" s="157" t="s">
        <v>54</v>
      </c>
      <c r="D3" s="158"/>
      <c r="E3" s="158"/>
      <c r="F3" s="163"/>
    </row>
    <row r="4" spans="1:6" ht="14.4" customHeight="1" x14ac:dyDescent="0.3">
      <c r="A4" s="151"/>
      <c r="B4" s="152"/>
      <c r="C4" s="157"/>
      <c r="D4" s="158"/>
      <c r="E4" s="158"/>
      <c r="F4" s="163"/>
    </row>
    <row r="5" spans="1:6" ht="15" customHeight="1" thickBot="1" x14ac:dyDescent="0.35">
      <c r="A5" s="153"/>
      <c r="B5" s="154"/>
      <c r="C5" s="164"/>
      <c r="D5" s="165"/>
      <c r="E5" s="165"/>
      <c r="F5" s="166"/>
    </row>
    <row r="6" spans="1:6" ht="15.6" x14ac:dyDescent="0.3">
      <c r="A6" s="77" t="s">
        <v>24</v>
      </c>
      <c r="B6" s="32" t="s">
        <v>59</v>
      </c>
      <c r="C6" s="33"/>
      <c r="D6" s="34"/>
      <c r="E6" s="22" t="s">
        <v>26</v>
      </c>
      <c r="F6" s="78">
        <v>0.28239999999999998</v>
      </c>
    </row>
    <row r="7" spans="1:6" ht="15.6" x14ac:dyDescent="0.3">
      <c r="A7" s="77" t="s">
        <v>48</v>
      </c>
      <c r="B7" s="32" t="s">
        <v>60</v>
      </c>
      <c r="C7" s="32"/>
      <c r="D7" s="37"/>
      <c r="E7" s="22" t="s">
        <v>27</v>
      </c>
      <c r="F7" s="78">
        <v>0.90010000000000001</v>
      </c>
    </row>
    <row r="8" spans="1:6" ht="15" thickBot="1" x14ac:dyDescent="0.35">
      <c r="A8" s="79" t="s">
        <v>25</v>
      </c>
      <c r="B8" s="38">
        <v>43111</v>
      </c>
      <c r="C8" s="37"/>
      <c r="D8" s="37"/>
      <c r="E8" s="39"/>
      <c r="F8" s="80" t="s">
        <v>81</v>
      </c>
    </row>
    <row r="9" spans="1:6" x14ac:dyDescent="0.3">
      <c r="A9" s="133" t="s">
        <v>35</v>
      </c>
      <c r="B9" s="133" t="s">
        <v>36</v>
      </c>
      <c r="C9" s="135" t="s">
        <v>37</v>
      </c>
      <c r="D9" s="136"/>
      <c r="E9" s="159"/>
      <c r="F9" s="136"/>
    </row>
    <row r="10" spans="1:6" ht="15" thickBot="1" x14ac:dyDescent="0.35">
      <c r="A10" s="134"/>
      <c r="B10" s="134"/>
      <c r="C10" s="8" t="s">
        <v>38</v>
      </c>
      <c r="D10" s="8" t="s">
        <v>39</v>
      </c>
      <c r="E10" s="9" t="s">
        <v>40</v>
      </c>
      <c r="F10" s="9" t="s">
        <v>41</v>
      </c>
    </row>
    <row r="11" spans="1:6" x14ac:dyDescent="0.3">
      <c r="A11" s="142" t="s">
        <v>8</v>
      </c>
      <c r="B11" s="144" t="s">
        <v>9</v>
      </c>
      <c r="C11" s="160">
        <f>Obra!H17</f>
        <v>9584.9512500000019</v>
      </c>
      <c r="D11" s="161">
        <f>C11/C19</f>
        <v>0.1434690700460089</v>
      </c>
      <c r="E11" s="24">
        <f>C11*E12</f>
        <v>9584.9512500000019</v>
      </c>
      <c r="F11" s="10"/>
    </row>
    <row r="12" spans="1:6" x14ac:dyDescent="0.3">
      <c r="A12" s="137"/>
      <c r="B12" s="138"/>
      <c r="C12" s="146"/>
      <c r="D12" s="148"/>
      <c r="E12" s="11">
        <v>1</v>
      </c>
      <c r="F12" s="11"/>
    </row>
    <row r="13" spans="1:6" x14ac:dyDescent="0.3">
      <c r="A13" s="137" t="s">
        <v>15</v>
      </c>
      <c r="B13" s="138" t="s">
        <v>20</v>
      </c>
      <c r="C13" s="139">
        <f>Obra!H23</f>
        <v>23205.329999999998</v>
      </c>
      <c r="D13" s="140">
        <f>C13/C19</f>
        <v>0.34734105874672555</v>
      </c>
      <c r="E13" s="24">
        <f>C13*E14</f>
        <v>17403.997499999998</v>
      </c>
      <c r="F13" s="24">
        <f>C13*F14</f>
        <v>5801.3324999999995</v>
      </c>
    </row>
    <row r="14" spans="1:6" x14ac:dyDescent="0.3">
      <c r="A14" s="137"/>
      <c r="B14" s="138"/>
      <c r="C14" s="139"/>
      <c r="D14" s="140"/>
      <c r="E14" s="11">
        <v>0.75</v>
      </c>
      <c r="F14" s="11">
        <v>0.25</v>
      </c>
    </row>
    <row r="15" spans="1:6" x14ac:dyDescent="0.3">
      <c r="A15" s="141" t="s">
        <v>14</v>
      </c>
      <c r="B15" s="143" t="s">
        <v>44</v>
      </c>
      <c r="C15" s="145">
        <f>Obra!H34</f>
        <v>25457.54</v>
      </c>
      <c r="D15" s="147">
        <f>C15/C19</f>
        <v>0.38105249512448724</v>
      </c>
      <c r="E15" s="25">
        <f>C15*E16</f>
        <v>12728.77</v>
      </c>
      <c r="F15" s="24">
        <f>C15*F16</f>
        <v>12728.77</v>
      </c>
    </row>
    <row r="16" spans="1:6" x14ac:dyDescent="0.3">
      <c r="A16" s="142"/>
      <c r="B16" s="144"/>
      <c r="C16" s="146"/>
      <c r="D16" s="148"/>
      <c r="E16" s="11">
        <v>0.5</v>
      </c>
      <c r="F16" s="11">
        <v>0.5</v>
      </c>
    </row>
    <row r="17" spans="1:6" x14ac:dyDescent="0.3">
      <c r="A17" s="137" t="s">
        <v>19</v>
      </c>
      <c r="B17" s="138" t="s">
        <v>55</v>
      </c>
      <c r="C17" s="139">
        <f>Obra!H39</f>
        <v>8560.6640000000007</v>
      </c>
      <c r="D17" s="140">
        <f>C17/C19</f>
        <v>0.12813737608277836</v>
      </c>
      <c r="E17" s="12"/>
      <c r="F17" s="24">
        <f>C17*F18</f>
        <v>8560.6640000000007</v>
      </c>
    </row>
    <row r="18" spans="1:6" x14ac:dyDescent="0.3">
      <c r="A18" s="137"/>
      <c r="B18" s="138"/>
      <c r="C18" s="139"/>
      <c r="D18" s="140"/>
      <c r="E18" s="11"/>
      <c r="F18" s="11">
        <v>1</v>
      </c>
    </row>
    <row r="19" spans="1:6" ht="17.399999999999999" x14ac:dyDescent="0.3">
      <c r="A19" s="13"/>
      <c r="B19" s="14" t="s">
        <v>42</v>
      </c>
      <c r="C19" s="15">
        <f>SUM(C11:C18)</f>
        <v>66808.485249999998</v>
      </c>
      <c r="D19" s="16">
        <f>SUM(D11:D18)</f>
        <v>1</v>
      </c>
      <c r="E19" s="17">
        <f>SUM(E15,E13,E11)</f>
        <v>39717.71875</v>
      </c>
      <c r="F19" s="17">
        <f>SUM(F13,F17,F15)</f>
        <v>27090.766500000002</v>
      </c>
    </row>
    <row r="20" spans="1:6" ht="18" thickBot="1" x14ac:dyDescent="0.35">
      <c r="A20" s="18"/>
      <c r="B20" s="19" t="s">
        <v>43</v>
      </c>
      <c r="C20" s="20"/>
      <c r="D20" s="18"/>
      <c r="E20" s="98">
        <f>(E19)</f>
        <v>39717.71875</v>
      </c>
      <c r="F20" s="21">
        <f>Obra!H41</f>
        <v>66808.485249999998</v>
      </c>
    </row>
    <row r="21" spans="1:6" ht="21.6" thickBot="1" x14ac:dyDescent="0.45">
      <c r="A21" s="28" t="s">
        <v>30</v>
      </c>
      <c r="B21" s="96">
        <v>0.28239999999999998</v>
      </c>
      <c r="C21" s="29"/>
      <c r="D21" s="29"/>
      <c r="E21" s="29"/>
      <c r="F21" s="97">
        <f xml:space="preserve"> C19*B21</f>
        <v>18866.716234599997</v>
      </c>
    </row>
    <row r="22" spans="1:6" ht="21" x14ac:dyDescent="0.4">
      <c r="A22" s="167" t="s">
        <v>31</v>
      </c>
      <c r="B22" s="168"/>
      <c r="C22" s="168"/>
      <c r="D22" s="168"/>
      <c r="E22" s="168"/>
      <c r="F22" s="169">
        <f>F20+F21</f>
        <v>85675.201484599995</v>
      </c>
    </row>
    <row r="23" spans="1:6" ht="17.399999999999999" x14ac:dyDescent="0.3">
      <c r="A23" s="170" t="s">
        <v>94</v>
      </c>
      <c r="B23" s="171"/>
      <c r="C23" s="171"/>
      <c r="D23" s="171"/>
      <c r="E23" s="171"/>
      <c r="F23" s="172"/>
    </row>
  </sheetData>
  <protectedRanges>
    <protectedRange password="C715" sqref="F6" name="Intervalo3_1_1_1" securityDescriptor="O:WDG:WDD:(A;;CC;;;S-1-5-21-331323738-3957049979-2397494211-500)"/>
    <protectedRange sqref="F6" name="Intervalo1_1_1_1"/>
    <protectedRange password="C715" sqref="F7" name="Intervalo3_1_2" securityDescriptor="O:WDG:WDD:(A;;CC;;;S-1-5-21-331323738-3957049979-2397494211-500)"/>
    <protectedRange sqref="F7" name="Intervalo1_1_2"/>
    <protectedRange password="C715" sqref="A23 C23:F23" name="Intervalo3_2" securityDescriptor="O:WDG:WDD:(A;;CC;;;S-1-5-21-331323738-3957049979-2397494211-500)"/>
    <protectedRange sqref="A23 C23:F23" name="Intervalo2"/>
  </protectedRanges>
  <mergeCells count="25">
    <mergeCell ref="A11:A12"/>
    <mergeCell ref="B11:B12"/>
    <mergeCell ref="C11:C12"/>
    <mergeCell ref="D11:D12"/>
    <mergeCell ref="A13:A14"/>
    <mergeCell ref="B13:B14"/>
    <mergeCell ref="C13:C14"/>
    <mergeCell ref="D13:D14"/>
    <mergeCell ref="A1:B5"/>
    <mergeCell ref="E9:F9"/>
    <mergeCell ref="C1:F1"/>
    <mergeCell ref="C2:F2"/>
    <mergeCell ref="C3:F5"/>
    <mergeCell ref="A23:F23"/>
    <mergeCell ref="A9:A10"/>
    <mergeCell ref="B9:B10"/>
    <mergeCell ref="C9:D9"/>
    <mergeCell ref="A17:A18"/>
    <mergeCell ref="B17:B18"/>
    <mergeCell ref="C17:C18"/>
    <mergeCell ref="D17:D18"/>
    <mergeCell ref="C15:C16"/>
    <mergeCell ref="D15:D16"/>
    <mergeCell ref="B15:B16"/>
    <mergeCell ref="A15:A16"/>
  </mergeCells>
  <pageMargins left="0.51181102362204722" right="0.51181102362204722" top="0.78740157480314965" bottom="0.78740157480314965" header="0.31496062992125984" footer="0.31496062992125984"/>
  <pageSetup paperSize="9" scale="11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Obra</vt:lpstr>
      <vt:lpstr>Cronograma</vt:lpstr>
      <vt:lpstr>Obra!Area_de_impressao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arq.enodes</dc:creator>
  <cp:lastModifiedBy>Enodes Soares</cp:lastModifiedBy>
  <cp:lastPrinted>2017-11-22T18:17:34Z</cp:lastPrinted>
  <dcterms:created xsi:type="dcterms:W3CDTF">2015-10-06T13:53:20Z</dcterms:created>
  <dcterms:modified xsi:type="dcterms:W3CDTF">2018-01-17T22:09:18Z</dcterms:modified>
</cp:coreProperties>
</file>