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line.correa\Desktop\"/>
    </mc:Choice>
  </mc:AlternateContent>
  <xr:revisionPtr revIDLastSave="0" documentId="13_ncr:1_{18E4F06A-62A7-4EB6-8CAA-49F01A5ECC18}" xr6:coauthVersionLast="47" xr6:coauthVersionMax="47" xr10:uidLastSave="{00000000-0000-0000-0000-000000000000}"/>
  <bookViews>
    <workbookView xWindow="-120" yWindow="-120" windowWidth="29040" windowHeight="15840" tabRatio="991" xr2:uid="{00000000-000D-0000-FFFF-FFFF00000000}"/>
  </bookViews>
  <sheets>
    <sheet name="RESUMO_N_DES." sheetId="9" r:id="rId1"/>
    <sheet name="ORC_N_DES." sheetId="2" r:id="rId2"/>
    <sheet name="CRON_N_DES." sheetId="10" r:id="rId3"/>
    <sheet name="BDI_SERV" sheetId="11" r:id="rId4"/>
    <sheet name="BDI_DIF" sheetId="12" r:id="rId5"/>
    <sheet name="COMP. PRÓPRIA" sheetId="3" r:id="rId6"/>
    <sheet name="SINAPI" sheetId="14" r:id="rId7"/>
    <sheet name="SICRO" sheetId="15" r:id="rId8"/>
    <sheet name="ANP" sheetId="17" r:id="rId9"/>
    <sheet name="COTAÇÃO" sheetId="16" state="hidden" r:id="rId10"/>
    <sheet name="QUADRO DE RUAS" sheetId="18" state="hidden" r:id="rId11"/>
    <sheet name="MC_MICRO" sheetId="19" state="hidden" r:id="rId12"/>
    <sheet name="DMT MICRO" sheetId="4" r:id="rId13"/>
    <sheet name="MC_CBUQ" sheetId="20" state="hidden" r:id="rId14"/>
    <sheet name="DMT CBUQ" sheetId="21" r:id="rId15"/>
    <sheet name="DMT RR-2C" sheetId="22" r:id="rId16"/>
  </sheets>
  <definedNames>
    <definedName name="_xlnm.Print_Area" localSheetId="8">ANP!$A$1:$M$20</definedName>
    <definedName name="_xlnm.Print_Area" localSheetId="4">BDI_DIF!$A$1:$C$34</definedName>
    <definedName name="_xlnm.Print_Area" localSheetId="3">BDI_SERV!$A$1:$C$34</definedName>
    <definedName name="_xlnm.Print_Area" localSheetId="14">'DMT CBUQ'!$A$1:$C$20</definedName>
    <definedName name="_xlnm.Print_Area" localSheetId="15">'DMT RR-2C'!$A$1:$C$13</definedName>
    <definedName name="_xlnm.Print_Area" localSheetId="1">ORC_N_DES.!$A$1:$J$33</definedName>
    <definedName name="_xlnm.Print_Area" localSheetId="10">'QUADRO DE RUAS'!$A$1:$J$192</definedName>
    <definedName name="_xlnm.Print_Titles" localSheetId="13">MC_CBUQ!$1:$3</definedName>
    <definedName name="_xlnm.Print_Titles" localSheetId="11">MC_MICRO!$1:$3</definedName>
    <definedName name="_xlnm.Print_Titles" localSheetId="10">'QUADRO DE RUAS'!$1:$3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9" l="1"/>
  <c r="H3" i="2"/>
  <c r="H7" i="2" s="1"/>
  <c r="H19" i="2"/>
  <c r="B16" i="21"/>
  <c r="Q203" i="20"/>
  <c r="O203" i="20"/>
  <c r="M203" i="20"/>
  <c r="K203" i="20"/>
  <c r="J203" i="20"/>
  <c r="P202" i="20"/>
  <c r="N202" i="20"/>
  <c r="L202" i="20"/>
  <c r="J202" i="20"/>
  <c r="K202" i="20" s="1"/>
  <c r="M202" i="20" s="1"/>
  <c r="H203" i="20"/>
  <c r="C24" i="11"/>
  <c r="H9" i="2" l="1"/>
  <c r="H10" i="2"/>
  <c r="O202" i="20"/>
  <c r="Q202" i="20"/>
  <c r="N136" i="20"/>
  <c r="P138" i="20"/>
  <c r="N138" i="20"/>
  <c r="L138" i="20"/>
  <c r="P137" i="20"/>
  <c r="N137" i="20"/>
  <c r="L137" i="20"/>
  <c r="P136" i="20"/>
  <c r="L136" i="20"/>
  <c r="L135" i="19"/>
  <c r="L134" i="19"/>
  <c r="L133" i="19"/>
  <c r="J138" i="20"/>
  <c r="K138" i="20" s="1"/>
  <c r="M138" i="20" s="1"/>
  <c r="J137" i="20"/>
  <c r="K137" i="20" s="1"/>
  <c r="M137" i="20" s="1"/>
  <c r="J136" i="20"/>
  <c r="K136" i="20" s="1"/>
  <c r="M136" i="20" s="1"/>
  <c r="Q138" i="20" l="1"/>
  <c r="Q136" i="20"/>
  <c r="O136" i="20"/>
  <c r="O138" i="20"/>
  <c r="O137" i="20"/>
  <c r="Q137" i="20"/>
  <c r="J135" i="19"/>
  <c r="K135" i="19" s="1"/>
  <c r="O135" i="19" s="1"/>
  <c r="J134" i="19"/>
  <c r="K134" i="19" s="1"/>
  <c r="J133" i="19"/>
  <c r="K133" i="19" s="1"/>
  <c r="I7" i="3"/>
  <c r="L199" i="19"/>
  <c r="J199" i="19"/>
  <c r="K199" i="19" s="1"/>
  <c r="Y199" i="19" s="1"/>
  <c r="H200" i="19"/>
  <c r="H30" i="2"/>
  <c r="H32" i="2"/>
  <c r="H28" i="2"/>
  <c r="H22" i="2"/>
  <c r="H21" i="2"/>
  <c r="G32" i="2"/>
  <c r="G19" i="2"/>
  <c r="G18" i="2"/>
  <c r="G17" i="2"/>
  <c r="G30" i="2"/>
  <c r="G28" i="2"/>
  <c r="G27" i="2"/>
  <c r="G26" i="2"/>
  <c r="G25" i="2"/>
  <c r="G15" i="2"/>
  <c r="G14" i="2"/>
  <c r="G13" i="2"/>
  <c r="G10" i="2"/>
  <c r="G9" i="2"/>
  <c r="G7" i="2"/>
  <c r="I46" i="15"/>
  <c r="I45" i="15"/>
  <c r="I44" i="15"/>
  <c r="I42" i="15"/>
  <c r="I41" i="15"/>
  <c r="I39" i="15"/>
  <c r="I38" i="15"/>
  <c r="I37" i="15"/>
  <c r="I34" i="15"/>
  <c r="I33" i="15"/>
  <c r="I32" i="15"/>
  <c r="I31" i="15"/>
  <c r="I29" i="15"/>
  <c r="I26" i="15"/>
  <c r="I27" i="15"/>
  <c r="I28" i="15"/>
  <c r="I25" i="15"/>
  <c r="I15" i="15"/>
  <c r="I13" i="15"/>
  <c r="I12" i="15"/>
  <c r="I11" i="15"/>
  <c r="I10" i="15"/>
  <c r="Y133" i="19" l="1"/>
  <c r="M133" i="19"/>
  <c r="Q133" i="19"/>
  <c r="O133" i="19"/>
  <c r="W133" i="19"/>
  <c r="Y135" i="19"/>
  <c r="Q135" i="19"/>
  <c r="Y134" i="19"/>
  <c r="O134" i="19"/>
  <c r="M134" i="19"/>
  <c r="W135" i="19"/>
  <c r="Q134" i="19"/>
  <c r="W134" i="19"/>
  <c r="M135" i="19"/>
  <c r="M199" i="19"/>
  <c r="U199" i="19" s="1"/>
  <c r="O199" i="19"/>
  <c r="Q199" i="19"/>
  <c r="W199" i="19"/>
  <c r="C91" i="14"/>
  <c r="C90" i="14"/>
  <c r="J94" i="14"/>
  <c r="I94" i="14"/>
  <c r="J93" i="14"/>
  <c r="I93" i="14"/>
  <c r="C79" i="14"/>
  <c r="C78" i="14"/>
  <c r="J82" i="14"/>
  <c r="I82" i="14"/>
  <c r="J81" i="14"/>
  <c r="I81" i="14"/>
  <c r="C67" i="14"/>
  <c r="C66" i="14"/>
  <c r="J70" i="14"/>
  <c r="I70" i="14"/>
  <c r="J69" i="14"/>
  <c r="I69" i="14"/>
  <c r="C55" i="14"/>
  <c r="C54" i="14"/>
  <c r="J58" i="14"/>
  <c r="I58" i="14"/>
  <c r="J57" i="14"/>
  <c r="I57" i="14"/>
  <c r="C43" i="14"/>
  <c r="C42" i="14"/>
  <c r="J46" i="14"/>
  <c r="I46" i="14"/>
  <c r="J45" i="14"/>
  <c r="I45" i="14"/>
  <c r="C9" i="14"/>
  <c r="J34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11" i="14"/>
  <c r="C8" i="14"/>
  <c r="I34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11" i="14"/>
  <c r="G9" i="16"/>
  <c r="S199" i="19" l="1"/>
  <c r="S135" i="19"/>
  <c r="U135" i="19"/>
  <c r="S133" i="19"/>
  <c r="U133" i="19"/>
  <c r="S134" i="19"/>
  <c r="U134" i="19"/>
  <c r="B8" i="21"/>
  <c r="B9" i="4"/>
  <c r="H15" i="2"/>
  <c r="H49" i="3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5" i="20"/>
  <c r="P49" i="20"/>
  <c r="P50" i="20"/>
  <c r="P51" i="20"/>
  <c r="P52" i="20"/>
  <c r="P53" i="20"/>
  <c r="P54" i="20"/>
  <c r="P55" i="20"/>
  <c r="P56" i="20"/>
  <c r="P57" i="20"/>
  <c r="P58" i="20"/>
  <c r="P59" i="20"/>
  <c r="P60" i="20"/>
  <c r="P61" i="20"/>
  <c r="P62" i="20"/>
  <c r="P63" i="20"/>
  <c r="P64" i="20"/>
  <c r="P65" i="20"/>
  <c r="P66" i="20"/>
  <c r="P67" i="20"/>
  <c r="P68" i="20"/>
  <c r="P69" i="20"/>
  <c r="P70" i="20"/>
  <c r="P71" i="20"/>
  <c r="P72" i="20"/>
  <c r="P73" i="20"/>
  <c r="P74" i="20"/>
  <c r="P75" i="20"/>
  <c r="P76" i="20"/>
  <c r="P77" i="20"/>
  <c r="P81" i="20"/>
  <c r="P82" i="20"/>
  <c r="P83" i="20"/>
  <c r="P84" i="20"/>
  <c r="P85" i="20"/>
  <c r="P86" i="20"/>
  <c r="P87" i="20"/>
  <c r="P88" i="20"/>
  <c r="P89" i="20"/>
  <c r="P90" i="20"/>
  <c r="P91" i="20"/>
  <c r="P92" i="20"/>
  <c r="P93" i="20"/>
  <c r="P94" i="20"/>
  <c r="P95" i="20"/>
  <c r="P96" i="20"/>
  <c r="P97" i="20"/>
  <c r="P98" i="20"/>
  <c r="P99" i="20"/>
  <c r="P100" i="20"/>
  <c r="P101" i="20"/>
  <c r="P105" i="20"/>
  <c r="P106" i="20"/>
  <c r="P107" i="20"/>
  <c r="P108" i="20"/>
  <c r="P109" i="20"/>
  <c r="P110" i="20"/>
  <c r="P111" i="20"/>
  <c r="P112" i="20"/>
  <c r="P113" i="20"/>
  <c r="P114" i="20"/>
  <c r="P118" i="20"/>
  <c r="P119" i="20"/>
  <c r="P120" i="20"/>
  <c r="P121" i="20"/>
  <c r="P122" i="20"/>
  <c r="P123" i="20"/>
  <c r="P124" i="20"/>
  <c r="P125" i="20"/>
  <c r="P126" i="20"/>
  <c r="P127" i="20"/>
  <c r="P128" i="20"/>
  <c r="P129" i="20"/>
  <c r="P130" i="20"/>
  <c r="P131" i="20"/>
  <c r="P132" i="20"/>
  <c r="P133" i="20"/>
  <c r="P134" i="20"/>
  <c r="P135" i="20"/>
  <c r="P139" i="20"/>
  <c r="P140" i="20"/>
  <c r="P141" i="20"/>
  <c r="P145" i="20"/>
  <c r="P146" i="20"/>
  <c r="P147" i="20"/>
  <c r="P148" i="20"/>
  <c r="P149" i="20"/>
  <c r="P150" i="20"/>
  <c r="P151" i="20"/>
  <c r="P152" i="20"/>
  <c r="P153" i="20"/>
  <c r="P154" i="20"/>
  <c r="P155" i="20"/>
  <c r="P156" i="20"/>
  <c r="P157" i="20"/>
  <c r="P158" i="20"/>
  <c r="P159" i="20"/>
  <c r="P160" i="20"/>
  <c r="P161" i="20"/>
  <c r="P162" i="20"/>
  <c r="P163" i="20"/>
  <c r="P164" i="20"/>
  <c r="P165" i="20"/>
  <c r="P166" i="20"/>
  <c r="P167" i="20"/>
  <c r="P168" i="20"/>
  <c r="P169" i="20"/>
  <c r="P170" i="20"/>
  <c r="P171" i="20"/>
  <c r="P172" i="20"/>
  <c r="P173" i="20"/>
  <c r="P174" i="20"/>
  <c r="P175" i="20"/>
  <c r="P176" i="20"/>
  <c r="P177" i="20"/>
  <c r="P178" i="20"/>
  <c r="P179" i="20"/>
  <c r="P180" i="20"/>
  <c r="P181" i="20"/>
  <c r="P182" i="20"/>
  <c r="P183" i="20"/>
  <c r="P184" i="20"/>
  <c r="P185" i="20"/>
  <c r="P186" i="20"/>
  <c r="P187" i="20"/>
  <c r="P188" i="20"/>
  <c r="P189" i="20"/>
  <c r="P190" i="20"/>
  <c r="P191" i="20"/>
  <c r="P192" i="20"/>
  <c r="P196" i="20"/>
  <c r="P197" i="20"/>
  <c r="P198" i="20"/>
  <c r="P199" i="20"/>
  <c r="P200" i="20"/>
  <c r="P201" i="20"/>
  <c r="N5" i="20"/>
  <c r="N6" i="20"/>
  <c r="N7" i="20"/>
  <c r="N8" i="20"/>
  <c r="N9" i="20"/>
  <c r="N10" i="20"/>
  <c r="N11" i="20"/>
  <c r="N12" i="20"/>
  <c r="N13" i="20"/>
  <c r="N14" i="20"/>
  <c r="N15" i="20"/>
  <c r="N16" i="20"/>
  <c r="N17" i="20"/>
  <c r="N18" i="20"/>
  <c r="N19" i="20"/>
  <c r="N20" i="20"/>
  <c r="N21" i="20"/>
  <c r="N25" i="20"/>
  <c r="N26" i="20"/>
  <c r="N27" i="20"/>
  <c r="N28" i="20"/>
  <c r="N29" i="20"/>
  <c r="N30" i="20"/>
  <c r="N31" i="20"/>
  <c r="N32" i="20"/>
  <c r="N33" i="20"/>
  <c r="N34" i="20"/>
  <c r="N35" i="20"/>
  <c r="N36" i="20"/>
  <c r="N37" i="20"/>
  <c r="N38" i="20"/>
  <c r="N39" i="20"/>
  <c r="N40" i="20"/>
  <c r="N41" i="20"/>
  <c r="N45" i="20"/>
  <c r="N49" i="20"/>
  <c r="N50" i="20"/>
  <c r="N51" i="20"/>
  <c r="N52" i="20"/>
  <c r="N53" i="20"/>
  <c r="N54" i="20"/>
  <c r="N55" i="20"/>
  <c r="N56" i="20"/>
  <c r="N57" i="20"/>
  <c r="N58" i="20"/>
  <c r="N59" i="20"/>
  <c r="N60" i="20"/>
  <c r="N61" i="20"/>
  <c r="N62" i="20"/>
  <c r="N63" i="20"/>
  <c r="N64" i="20"/>
  <c r="N65" i="20"/>
  <c r="N66" i="20"/>
  <c r="N67" i="20"/>
  <c r="N68" i="20"/>
  <c r="N69" i="20"/>
  <c r="N70" i="20"/>
  <c r="N71" i="20"/>
  <c r="N72" i="20"/>
  <c r="N73" i="20"/>
  <c r="N74" i="20"/>
  <c r="N75" i="20"/>
  <c r="N76" i="20"/>
  <c r="N77" i="20"/>
  <c r="N81" i="20"/>
  <c r="N82" i="20"/>
  <c r="N83" i="20"/>
  <c r="N84" i="20"/>
  <c r="N85" i="20"/>
  <c r="N86" i="20"/>
  <c r="N87" i="20"/>
  <c r="N88" i="20"/>
  <c r="N89" i="20"/>
  <c r="N90" i="20"/>
  <c r="N91" i="20"/>
  <c r="N92" i="20"/>
  <c r="N93" i="20"/>
  <c r="N94" i="20"/>
  <c r="N95" i="20"/>
  <c r="N96" i="20"/>
  <c r="N97" i="20"/>
  <c r="N98" i="20"/>
  <c r="N99" i="20"/>
  <c r="N100" i="20"/>
  <c r="N101" i="20"/>
  <c r="N105" i="20"/>
  <c r="N106" i="20"/>
  <c r="N107" i="20"/>
  <c r="N108" i="20"/>
  <c r="N109" i="20"/>
  <c r="N110" i="20"/>
  <c r="N111" i="20"/>
  <c r="N112" i="20"/>
  <c r="N113" i="20"/>
  <c r="N114" i="20"/>
  <c r="N118" i="20"/>
  <c r="N119" i="20"/>
  <c r="N120" i="20"/>
  <c r="N121" i="20"/>
  <c r="N122" i="20"/>
  <c r="N123" i="20"/>
  <c r="N124" i="20"/>
  <c r="N125" i="20"/>
  <c r="N126" i="20"/>
  <c r="N127" i="20"/>
  <c r="N128" i="20"/>
  <c r="N129" i="20"/>
  <c r="N130" i="20"/>
  <c r="N131" i="20"/>
  <c r="N132" i="20"/>
  <c r="N133" i="20"/>
  <c r="N134" i="20"/>
  <c r="N135" i="20"/>
  <c r="N139" i="20"/>
  <c r="N140" i="20"/>
  <c r="N141" i="20"/>
  <c r="N145" i="20"/>
  <c r="N146" i="20"/>
  <c r="N147" i="20"/>
  <c r="N148" i="20"/>
  <c r="N149" i="20"/>
  <c r="N150" i="20"/>
  <c r="N151" i="20"/>
  <c r="N152" i="20"/>
  <c r="N153" i="20"/>
  <c r="N154" i="20"/>
  <c r="N155" i="20"/>
  <c r="N156" i="20"/>
  <c r="N157" i="20"/>
  <c r="N158" i="20"/>
  <c r="N159" i="20"/>
  <c r="N160" i="20"/>
  <c r="N161" i="20"/>
  <c r="N162" i="20"/>
  <c r="N163" i="20"/>
  <c r="N164" i="20"/>
  <c r="N165" i="20"/>
  <c r="N166" i="20"/>
  <c r="N167" i="20"/>
  <c r="N168" i="20"/>
  <c r="N169" i="20"/>
  <c r="N170" i="20"/>
  <c r="N171" i="20"/>
  <c r="N172" i="20"/>
  <c r="N173" i="20"/>
  <c r="N174" i="20"/>
  <c r="N175" i="20"/>
  <c r="N176" i="20"/>
  <c r="N177" i="20"/>
  <c r="N178" i="20"/>
  <c r="N179" i="20"/>
  <c r="N180" i="20"/>
  <c r="N181" i="20"/>
  <c r="N182" i="20"/>
  <c r="N183" i="20"/>
  <c r="N184" i="20"/>
  <c r="N185" i="20"/>
  <c r="N186" i="20"/>
  <c r="N187" i="20"/>
  <c r="N188" i="20"/>
  <c r="N189" i="20"/>
  <c r="N190" i="20"/>
  <c r="N191" i="20"/>
  <c r="N192" i="20"/>
  <c r="N196" i="20"/>
  <c r="N197" i="20"/>
  <c r="N198" i="20"/>
  <c r="N199" i="20"/>
  <c r="N200" i="20"/>
  <c r="N201" i="20"/>
  <c r="L5" i="20"/>
  <c r="L6" i="20"/>
  <c r="L7" i="20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5" i="20"/>
  <c r="L26" i="20"/>
  <c r="L27" i="20"/>
  <c r="L28" i="20"/>
  <c r="L29" i="20"/>
  <c r="L30" i="20"/>
  <c r="L31" i="20"/>
  <c r="L32" i="20"/>
  <c r="L33" i="20"/>
  <c r="L34" i="20"/>
  <c r="L35" i="20"/>
  <c r="L36" i="20"/>
  <c r="L37" i="20"/>
  <c r="L38" i="20"/>
  <c r="L39" i="20"/>
  <c r="L40" i="20"/>
  <c r="L41" i="20"/>
  <c r="L45" i="20"/>
  <c r="L49" i="20"/>
  <c r="L50" i="20"/>
  <c r="L51" i="20"/>
  <c r="L52" i="20"/>
  <c r="L53" i="20"/>
  <c r="L54" i="20"/>
  <c r="L55" i="20"/>
  <c r="L56" i="20"/>
  <c r="L57" i="20"/>
  <c r="L58" i="20"/>
  <c r="L59" i="20"/>
  <c r="L60" i="20"/>
  <c r="L61" i="20"/>
  <c r="L62" i="20"/>
  <c r="L63" i="20"/>
  <c r="L64" i="20"/>
  <c r="L65" i="20"/>
  <c r="L66" i="20"/>
  <c r="L67" i="20"/>
  <c r="L68" i="20"/>
  <c r="L69" i="20"/>
  <c r="L70" i="20"/>
  <c r="L71" i="20"/>
  <c r="L72" i="20"/>
  <c r="L73" i="20"/>
  <c r="L74" i="20"/>
  <c r="L75" i="20"/>
  <c r="L76" i="20"/>
  <c r="L77" i="20"/>
  <c r="L81" i="20"/>
  <c r="L82" i="20"/>
  <c r="L83" i="20"/>
  <c r="L84" i="20"/>
  <c r="L85" i="20"/>
  <c r="L86" i="20"/>
  <c r="L87" i="20"/>
  <c r="L88" i="20"/>
  <c r="L89" i="20"/>
  <c r="L90" i="20"/>
  <c r="L91" i="20"/>
  <c r="L92" i="20"/>
  <c r="L93" i="20"/>
  <c r="L94" i="20"/>
  <c r="L95" i="20"/>
  <c r="L96" i="20"/>
  <c r="L97" i="20"/>
  <c r="L98" i="20"/>
  <c r="L99" i="20"/>
  <c r="L100" i="20"/>
  <c r="L101" i="20"/>
  <c r="L105" i="20"/>
  <c r="L106" i="20"/>
  <c r="L107" i="20"/>
  <c r="L108" i="20"/>
  <c r="L109" i="20"/>
  <c r="L110" i="20"/>
  <c r="L111" i="20"/>
  <c r="L112" i="20"/>
  <c r="L113" i="20"/>
  <c r="L114" i="20"/>
  <c r="L118" i="20"/>
  <c r="L119" i="20"/>
  <c r="L120" i="20"/>
  <c r="L121" i="20"/>
  <c r="L122" i="20"/>
  <c r="L123" i="20"/>
  <c r="L124" i="20"/>
  <c r="L125" i="20"/>
  <c r="L126" i="20"/>
  <c r="L127" i="20"/>
  <c r="L128" i="20"/>
  <c r="L129" i="20"/>
  <c r="L130" i="20"/>
  <c r="L131" i="20"/>
  <c r="L132" i="20"/>
  <c r="L133" i="20"/>
  <c r="L134" i="20"/>
  <c r="L135" i="20"/>
  <c r="L139" i="20"/>
  <c r="L140" i="20"/>
  <c r="L141" i="20"/>
  <c r="L145" i="20"/>
  <c r="L146" i="20"/>
  <c r="L147" i="20"/>
  <c r="L148" i="20"/>
  <c r="L149" i="20"/>
  <c r="L150" i="20"/>
  <c r="L151" i="20"/>
  <c r="L152" i="20"/>
  <c r="L153" i="20"/>
  <c r="L154" i="20"/>
  <c r="L155" i="20"/>
  <c r="L156" i="20"/>
  <c r="L157" i="20"/>
  <c r="L158" i="20"/>
  <c r="L159" i="20"/>
  <c r="L160" i="20"/>
  <c r="L161" i="20"/>
  <c r="L162" i="20"/>
  <c r="L163" i="20"/>
  <c r="L164" i="20"/>
  <c r="L165" i="20"/>
  <c r="L166" i="20"/>
  <c r="L167" i="20"/>
  <c r="L168" i="20"/>
  <c r="L169" i="20"/>
  <c r="L170" i="20"/>
  <c r="L171" i="20"/>
  <c r="L172" i="20"/>
  <c r="L173" i="20"/>
  <c r="L174" i="20"/>
  <c r="L175" i="20"/>
  <c r="L176" i="20"/>
  <c r="L177" i="20"/>
  <c r="L178" i="20"/>
  <c r="L179" i="20"/>
  <c r="L180" i="20"/>
  <c r="L181" i="20"/>
  <c r="L182" i="20"/>
  <c r="L183" i="20"/>
  <c r="L184" i="20"/>
  <c r="L185" i="20"/>
  <c r="L186" i="20"/>
  <c r="L187" i="20"/>
  <c r="L188" i="20"/>
  <c r="L189" i="20"/>
  <c r="L190" i="20"/>
  <c r="L191" i="20"/>
  <c r="L192" i="20"/>
  <c r="L196" i="20"/>
  <c r="L197" i="20"/>
  <c r="L198" i="20"/>
  <c r="L199" i="20"/>
  <c r="L200" i="20"/>
  <c r="L201" i="20"/>
  <c r="L5" i="19"/>
  <c r="L6" i="19"/>
  <c r="L7" i="19"/>
  <c r="L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L41" i="19"/>
  <c r="L42" i="19"/>
  <c r="L45" i="19"/>
  <c r="L46" i="19"/>
  <c r="L49" i="19"/>
  <c r="L50" i="19"/>
  <c r="L51" i="19"/>
  <c r="L52" i="19"/>
  <c r="L53" i="19"/>
  <c r="L54" i="19"/>
  <c r="L55" i="19"/>
  <c r="L56" i="19"/>
  <c r="L57" i="19"/>
  <c r="L58" i="19"/>
  <c r="L59" i="19"/>
  <c r="L60" i="19"/>
  <c r="L61" i="19"/>
  <c r="L62" i="19"/>
  <c r="L63" i="19"/>
  <c r="L64" i="19"/>
  <c r="L65" i="19"/>
  <c r="L66" i="19"/>
  <c r="L67" i="19"/>
  <c r="L68" i="19"/>
  <c r="L69" i="19"/>
  <c r="L70" i="19"/>
  <c r="L71" i="19"/>
  <c r="L72" i="19"/>
  <c r="L73" i="19"/>
  <c r="L74" i="19"/>
  <c r="L75" i="19"/>
  <c r="L76" i="19"/>
  <c r="L77" i="19"/>
  <c r="L78" i="19"/>
  <c r="L81" i="19"/>
  <c r="L82" i="19"/>
  <c r="L83" i="19"/>
  <c r="L84" i="19"/>
  <c r="L85" i="19"/>
  <c r="L86" i="19"/>
  <c r="L87" i="19"/>
  <c r="L88" i="19"/>
  <c r="L89" i="19"/>
  <c r="L90" i="19"/>
  <c r="L91" i="19"/>
  <c r="L92" i="19"/>
  <c r="L93" i="19"/>
  <c r="L94" i="19"/>
  <c r="L95" i="19"/>
  <c r="L96" i="19"/>
  <c r="L97" i="19"/>
  <c r="L98" i="19"/>
  <c r="L99" i="19"/>
  <c r="L100" i="19"/>
  <c r="L101" i="19"/>
  <c r="L102" i="19"/>
  <c r="L105" i="19"/>
  <c r="L106" i="19"/>
  <c r="L107" i="19"/>
  <c r="L108" i="19"/>
  <c r="L109" i="19"/>
  <c r="L110" i="19"/>
  <c r="L111" i="19"/>
  <c r="L112" i="19"/>
  <c r="L113" i="19"/>
  <c r="L114" i="19"/>
  <c r="L115" i="19"/>
  <c r="L116" i="19"/>
  <c r="L117" i="19"/>
  <c r="L118" i="19"/>
  <c r="L119" i="19"/>
  <c r="L120" i="19"/>
  <c r="L121" i="19"/>
  <c r="L122" i="19"/>
  <c r="L123" i="19"/>
  <c r="L124" i="19"/>
  <c r="L125" i="19"/>
  <c r="L126" i="19"/>
  <c r="L127" i="19"/>
  <c r="L128" i="19"/>
  <c r="L129" i="19"/>
  <c r="L130" i="19"/>
  <c r="L131" i="19"/>
  <c r="L132" i="19"/>
  <c r="L136" i="19"/>
  <c r="L137" i="19"/>
  <c r="L138" i="19"/>
  <c r="L139" i="19"/>
  <c r="L142" i="19"/>
  <c r="L143" i="19"/>
  <c r="L144" i="19"/>
  <c r="L145" i="19"/>
  <c r="L146" i="19"/>
  <c r="L147" i="19"/>
  <c r="L148" i="19"/>
  <c r="L149" i="19"/>
  <c r="L150" i="19"/>
  <c r="L151" i="19"/>
  <c r="L152" i="19"/>
  <c r="L153" i="19"/>
  <c r="L154" i="19"/>
  <c r="L155" i="19"/>
  <c r="L156" i="19"/>
  <c r="L157" i="19"/>
  <c r="L158" i="19"/>
  <c r="L159" i="19"/>
  <c r="L160" i="19"/>
  <c r="L161" i="19"/>
  <c r="L162" i="19"/>
  <c r="L163" i="19"/>
  <c r="L164" i="19"/>
  <c r="L165" i="19"/>
  <c r="L166" i="19"/>
  <c r="L167" i="19"/>
  <c r="L168" i="19"/>
  <c r="L169" i="19"/>
  <c r="L170" i="19"/>
  <c r="L171" i="19"/>
  <c r="L172" i="19"/>
  <c r="L173" i="19"/>
  <c r="L174" i="19"/>
  <c r="L175" i="19"/>
  <c r="L176" i="19"/>
  <c r="L177" i="19"/>
  <c r="L178" i="19"/>
  <c r="L179" i="19"/>
  <c r="L180" i="19"/>
  <c r="L181" i="19"/>
  <c r="L182" i="19"/>
  <c r="L183" i="19"/>
  <c r="L184" i="19"/>
  <c r="L185" i="19"/>
  <c r="L186" i="19"/>
  <c r="L187" i="19"/>
  <c r="L188" i="19"/>
  <c r="L189" i="19"/>
  <c r="L190" i="19"/>
  <c r="L193" i="19"/>
  <c r="L194" i="19"/>
  <c r="L195" i="19"/>
  <c r="L196" i="19"/>
  <c r="L197" i="19"/>
  <c r="L198" i="19"/>
  <c r="K139" i="19"/>
  <c r="K190" i="19"/>
  <c r="O190" i="19" s="1"/>
  <c r="K22" i="19"/>
  <c r="K42" i="19"/>
  <c r="K46" i="19"/>
  <c r="O46" i="19" s="1"/>
  <c r="K78" i="19"/>
  <c r="K102" i="19"/>
  <c r="P4" i="20"/>
  <c r="L4" i="20"/>
  <c r="L4" i="19"/>
  <c r="H43" i="3"/>
  <c r="H42" i="3"/>
  <c r="H41" i="3"/>
  <c r="H40" i="3"/>
  <c r="H39" i="3"/>
  <c r="H38" i="3"/>
  <c r="H37" i="3"/>
  <c r="J201" i="20"/>
  <c r="K201" i="20" s="1"/>
  <c r="J200" i="20"/>
  <c r="K200" i="20" s="1"/>
  <c r="J199" i="20"/>
  <c r="K199" i="20" s="1"/>
  <c r="J198" i="20"/>
  <c r="K198" i="20" s="1"/>
  <c r="J197" i="20"/>
  <c r="K197" i="20" s="1"/>
  <c r="J196" i="20"/>
  <c r="K196" i="20" s="1"/>
  <c r="M196" i="20" s="1"/>
  <c r="J192" i="20"/>
  <c r="K192" i="20" s="1"/>
  <c r="J191" i="20"/>
  <c r="K191" i="20" s="1"/>
  <c r="J190" i="20"/>
  <c r="K190" i="20" s="1"/>
  <c r="J189" i="20"/>
  <c r="K189" i="20" s="1"/>
  <c r="J188" i="20"/>
  <c r="K188" i="20" s="1"/>
  <c r="J187" i="20"/>
  <c r="K187" i="20" s="1"/>
  <c r="J186" i="20"/>
  <c r="K186" i="20" s="1"/>
  <c r="J185" i="20"/>
  <c r="K185" i="20" s="1"/>
  <c r="J184" i="20"/>
  <c r="K184" i="20" s="1"/>
  <c r="J183" i="20"/>
  <c r="K183" i="20" s="1"/>
  <c r="J182" i="20"/>
  <c r="K182" i="20" s="1"/>
  <c r="J181" i="20"/>
  <c r="K181" i="20" s="1"/>
  <c r="J180" i="20"/>
  <c r="K180" i="20" s="1"/>
  <c r="J179" i="20"/>
  <c r="K179" i="20" s="1"/>
  <c r="J178" i="20"/>
  <c r="K178" i="20" s="1"/>
  <c r="J177" i="20"/>
  <c r="K177" i="20" s="1"/>
  <c r="J176" i="20"/>
  <c r="K176" i="20" s="1"/>
  <c r="J175" i="20"/>
  <c r="K175" i="20" s="1"/>
  <c r="J174" i="20"/>
  <c r="K174" i="20" s="1"/>
  <c r="J173" i="20"/>
  <c r="K173" i="20" s="1"/>
  <c r="J172" i="20"/>
  <c r="K172" i="20" s="1"/>
  <c r="J171" i="20"/>
  <c r="K171" i="20" s="1"/>
  <c r="J170" i="20"/>
  <c r="K170" i="20" s="1"/>
  <c r="J169" i="20"/>
  <c r="K169" i="20" s="1"/>
  <c r="J168" i="20"/>
  <c r="K168" i="20" s="1"/>
  <c r="J167" i="20"/>
  <c r="K167" i="20" s="1"/>
  <c r="J166" i="20"/>
  <c r="K166" i="20" s="1"/>
  <c r="J165" i="20"/>
  <c r="K165" i="20" s="1"/>
  <c r="J164" i="20"/>
  <c r="K164" i="20" s="1"/>
  <c r="J163" i="20"/>
  <c r="K163" i="20" s="1"/>
  <c r="J162" i="20"/>
  <c r="K162" i="20" s="1"/>
  <c r="J161" i="20"/>
  <c r="K161" i="20" s="1"/>
  <c r="J160" i="20"/>
  <c r="K160" i="20" s="1"/>
  <c r="J159" i="20"/>
  <c r="K159" i="20" s="1"/>
  <c r="J158" i="20"/>
  <c r="K158" i="20" s="1"/>
  <c r="J157" i="20"/>
  <c r="K157" i="20" s="1"/>
  <c r="J156" i="20"/>
  <c r="K156" i="20" s="1"/>
  <c r="J155" i="20"/>
  <c r="K155" i="20" s="1"/>
  <c r="J154" i="20"/>
  <c r="K154" i="20" s="1"/>
  <c r="J153" i="20"/>
  <c r="K153" i="20" s="1"/>
  <c r="J152" i="20"/>
  <c r="K152" i="20" s="1"/>
  <c r="J151" i="20"/>
  <c r="K151" i="20" s="1"/>
  <c r="J150" i="20"/>
  <c r="K150" i="20" s="1"/>
  <c r="J149" i="20"/>
  <c r="K149" i="20" s="1"/>
  <c r="J148" i="20"/>
  <c r="K148" i="20" s="1"/>
  <c r="J147" i="20"/>
  <c r="K147" i="20" s="1"/>
  <c r="J146" i="20"/>
  <c r="K146" i="20" s="1"/>
  <c r="J145" i="20"/>
  <c r="K145" i="20" s="1"/>
  <c r="J141" i="20"/>
  <c r="K141" i="20" s="1"/>
  <c r="J140" i="20"/>
  <c r="K140" i="20" s="1"/>
  <c r="J139" i="20"/>
  <c r="K139" i="20" s="1"/>
  <c r="J135" i="20"/>
  <c r="K135" i="20" s="1"/>
  <c r="J134" i="20"/>
  <c r="K134" i="20" s="1"/>
  <c r="J133" i="20"/>
  <c r="K133" i="20" s="1"/>
  <c r="J132" i="20"/>
  <c r="K132" i="20" s="1"/>
  <c r="J131" i="20"/>
  <c r="K131" i="20" s="1"/>
  <c r="J130" i="20"/>
  <c r="K130" i="20" s="1"/>
  <c r="J129" i="20"/>
  <c r="K129" i="20" s="1"/>
  <c r="J128" i="20"/>
  <c r="K128" i="20" s="1"/>
  <c r="J127" i="20"/>
  <c r="K127" i="20" s="1"/>
  <c r="J126" i="20"/>
  <c r="K126" i="20" s="1"/>
  <c r="J125" i="20"/>
  <c r="K125" i="20" s="1"/>
  <c r="J124" i="20"/>
  <c r="K124" i="20" s="1"/>
  <c r="J123" i="20"/>
  <c r="K123" i="20" s="1"/>
  <c r="J122" i="20"/>
  <c r="K122" i="20" s="1"/>
  <c r="J121" i="20"/>
  <c r="K121" i="20" s="1"/>
  <c r="J120" i="20"/>
  <c r="K120" i="20" s="1"/>
  <c r="J119" i="20"/>
  <c r="K119" i="20" s="1"/>
  <c r="J118" i="20"/>
  <c r="K118" i="20" s="1"/>
  <c r="J114" i="20"/>
  <c r="K114" i="20" s="1"/>
  <c r="J113" i="20"/>
  <c r="K113" i="20" s="1"/>
  <c r="J112" i="20"/>
  <c r="K112" i="20" s="1"/>
  <c r="J111" i="20"/>
  <c r="K111" i="20" s="1"/>
  <c r="J110" i="20"/>
  <c r="K110" i="20" s="1"/>
  <c r="J109" i="20"/>
  <c r="K109" i="20" s="1"/>
  <c r="J108" i="20"/>
  <c r="K108" i="20" s="1"/>
  <c r="J107" i="20"/>
  <c r="K107" i="20" s="1"/>
  <c r="J106" i="20"/>
  <c r="K106" i="20" s="1"/>
  <c r="J105" i="20"/>
  <c r="K105" i="20" s="1"/>
  <c r="J101" i="20"/>
  <c r="K101" i="20" s="1"/>
  <c r="J100" i="20"/>
  <c r="K100" i="20" s="1"/>
  <c r="J99" i="20"/>
  <c r="K99" i="20" s="1"/>
  <c r="J98" i="20"/>
  <c r="K98" i="20" s="1"/>
  <c r="J97" i="20"/>
  <c r="K97" i="20" s="1"/>
  <c r="J96" i="20"/>
  <c r="K96" i="20" s="1"/>
  <c r="J95" i="20"/>
  <c r="K95" i="20" s="1"/>
  <c r="J94" i="20"/>
  <c r="K94" i="20" s="1"/>
  <c r="J93" i="20"/>
  <c r="K93" i="20" s="1"/>
  <c r="J92" i="20"/>
  <c r="K92" i="20" s="1"/>
  <c r="J91" i="20"/>
  <c r="K91" i="20" s="1"/>
  <c r="J90" i="20"/>
  <c r="K90" i="20" s="1"/>
  <c r="J89" i="20"/>
  <c r="K89" i="20" s="1"/>
  <c r="J88" i="20"/>
  <c r="K88" i="20" s="1"/>
  <c r="J87" i="20"/>
  <c r="K87" i="20" s="1"/>
  <c r="J86" i="20"/>
  <c r="K86" i="20" s="1"/>
  <c r="J85" i="20"/>
  <c r="K85" i="20" s="1"/>
  <c r="J84" i="20"/>
  <c r="K84" i="20" s="1"/>
  <c r="J83" i="20"/>
  <c r="K83" i="20" s="1"/>
  <c r="J82" i="20"/>
  <c r="K82" i="20" s="1"/>
  <c r="J81" i="20"/>
  <c r="K81" i="20" s="1"/>
  <c r="J77" i="20"/>
  <c r="K77" i="20" s="1"/>
  <c r="J76" i="20"/>
  <c r="K76" i="20" s="1"/>
  <c r="J75" i="20"/>
  <c r="K75" i="20" s="1"/>
  <c r="J74" i="20"/>
  <c r="K74" i="20" s="1"/>
  <c r="J73" i="20"/>
  <c r="K73" i="20" s="1"/>
  <c r="J72" i="20"/>
  <c r="K72" i="20" s="1"/>
  <c r="J71" i="20"/>
  <c r="K71" i="20" s="1"/>
  <c r="J70" i="20"/>
  <c r="K70" i="20" s="1"/>
  <c r="J69" i="20"/>
  <c r="K69" i="20" s="1"/>
  <c r="J68" i="20"/>
  <c r="K68" i="20" s="1"/>
  <c r="J67" i="20"/>
  <c r="K67" i="20" s="1"/>
  <c r="J66" i="20"/>
  <c r="K66" i="20" s="1"/>
  <c r="J65" i="20"/>
  <c r="K65" i="20" s="1"/>
  <c r="J64" i="20"/>
  <c r="K64" i="20" s="1"/>
  <c r="J63" i="20"/>
  <c r="K63" i="20" s="1"/>
  <c r="J62" i="20"/>
  <c r="K62" i="20" s="1"/>
  <c r="J61" i="20"/>
  <c r="K61" i="20" s="1"/>
  <c r="J60" i="20"/>
  <c r="K60" i="20" s="1"/>
  <c r="J59" i="20"/>
  <c r="K59" i="20" s="1"/>
  <c r="J58" i="20"/>
  <c r="K58" i="20" s="1"/>
  <c r="J57" i="20"/>
  <c r="K57" i="20" s="1"/>
  <c r="J56" i="20"/>
  <c r="K56" i="20" s="1"/>
  <c r="J55" i="20"/>
  <c r="K55" i="20" s="1"/>
  <c r="J54" i="20"/>
  <c r="K54" i="20" s="1"/>
  <c r="J53" i="20"/>
  <c r="K53" i="20" s="1"/>
  <c r="J52" i="20"/>
  <c r="K52" i="20" s="1"/>
  <c r="J51" i="20"/>
  <c r="K51" i="20" s="1"/>
  <c r="J50" i="20"/>
  <c r="K50" i="20" s="1"/>
  <c r="J49" i="20"/>
  <c r="K49" i="20" s="1"/>
  <c r="J45" i="20"/>
  <c r="K45" i="20" s="1"/>
  <c r="J41" i="20"/>
  <c r="K41" i="20" s="1"/>
  <c r="M41" i="20" s="1"/>
  <c r="J40" i="20"/>
  <c r="K40" i="20" s="1"/>
  <c r="J39" i="20"/>
  <c r="K39" i="20" s="1"/>
  <c r="J38" i="20"/>
  <c r="K38" i="20" s="1"/>
  <c r="J37" i="20"/>
  <c r="K37" i="20" s="1"/>
  <c r="J36" i="20"/>
  <c r="K36" i="20" s="1"/>
  <c r="J35" i="20"/>
  <c r="K35" i="20" s="1"/>
  <c r="J34" i="20"/>
  <c r="K34" i="20" s="1"/>
  <c r="J33" i="20"/>
  <c r="K33" i="20" s="1"/>
  <c r="M33" i="20" s="1"/>
  <c r="J32" i="20"/>
  <c r="K32" i="20" s="1"/>
  <c r="J31" i="20"/>
  <c r="K31" i="20" s="1"/>
  <c r="J30" i="20"/>
  <c r="K30" i="20" s="1"/>
  <c r="J29" i="20"/>
  <c r="K29" i="20" s="1"/>
  <c r="J28" i="20"/>
  <c r="K28" i="20" s="1"/>
  <c r="J27" i="20"/>
  <c r="K27" i="20" s="1"/>
  <c r="J26" i="20"/>
  <c r="K26" i="20" s="1"/>
  <c r="J25" i="20"/>
  <c r="K25" i="20" s="1"/>
  <c r="M25" i="20" s="1"/>
  <c r="J21" i="20"/>
  <c r="K21" i="20" s="1"/>
  <c r="J20" i="20"/>
  <c r="K20" i="20" s="1"/>
  <c r="J19" i="20"/>
  <c r="K19" i="20" s="1"/>
  <c r="J18" i="20"/>
  <c r="K18" i="20" s="1"/>
  <c r="J17" i="20"/>
  <c r="K17" i="20" s="1"/>
  <c r="J16" i="20"/>
  <c r="K16" i="20" s="1"/>
  <c r="J15" i="20"/>
  <c r="K15" i="20" s="1"/>
  <c r="J14" i="20"/>
  <c r="K14" i="20" s="1"/>
  <c r="J13" i="20"/>
  <c r="K13" i="20" s="1"/>
  <c r="J12" i="20"/>
  <c r="K12" i="20" s="1"/>
  <c r="J11" i="20"/>
  <c r="K11" i="20" s="1"/>
  <c r="J10" i="20"/>
  <c r="K10" i="20" s="1"/>
  <c r="J9" i="20"/>
  <c r="K9" i="20" s="1"/>
  <c r="J8" i="20"/>
  <c r="K8" i="20" s="1"/>
  <c r="J7" i="20"/>
  <c r="K7" i="20" s="1"/>
  <c r="J6" i="20"/>
  <c r="K6" i="20" s="1"/>
  <c r="M6" i="20" s="1"/>
  <c r="J5" i="20"/>
  <c r="K5" i="20" s="1"/>
  <c r="J4" i="20"/>
  <c r="J198" i="19"/>
  <c r="K198" i="19" s="1"/>
  <c r="J197" i="19"/>
  <c r="K197" i="19" s="1"/>
  <c r="J196" i="19"/>
  <c r="K196" i="19" s="1"/>
  <c r="O196" i="19" s="1"/>
  <c r="J195" i="19"/>
  <c r="K195" i="19" s="1"/>
  <c r="J194" i="19"/>
  <c r="K194" i="19" s="1"/>
  <c r="J193" i="19"/>
  <c r="K193" i="19" s="1"/>
  <c r="J189" i="19"/>
  <c r="K189" i="19" s="1"/>
  <c r="J188" i="19"/>
  <c r="K188" i="19" s="1"/>
  <c r="J187" i="19"/>
  <c r="K187" i="19" s="1"/>
  <c r="J186" i="19"/>
  <c r="K186" i="19" s="1"/>
  <c r="J185" i="19"/>
  <c r="K185" i="19" s="1"/>
  <c r="J184" i="19"/>
  <c r="K184" i="19" s="1"/>
  <c r="J183" i="19"/>
  <c r="K183" i="19" s="1"/>
  <c r="J182" i="19"/>
  <c r="K182" i="19" s="1"/>
  <c r="J181" i="19"/>
  <c r="K181" i="19" s="1"/>
  <c r="J180" i="19"/>
  <c r="K180" i="19" s="1"/>
  <c r="J179" i="19"/>
  <c r="K179" i="19" s="1"/>
  <c r="J178" i="19"/>
  <c r="K178" i="19" s="1"/>
  <c r="J177" i="19"/>
  <c r="K177" i="19" s="1"/>
  <c r="J176" i="19"/>
  <c r="K176" i="19" s="1"/>
  <c r="J175" i="19"/>
  <c r="K175" i="19" s="1"/>
  <c r="J174" i="19"/>
  <c r="K174" i="19" s="1"/>
  <c r="J173" i="19"/>
  <c r="K173" i="19" s="1"/>
  <c r="J172" i="19"/>
  <c r="K172" i="19" s="1"/>
  <c r="J171" i="19"/>
  <c r="K171" i="19" s="1"/>
  <c r="J170" i="19"/>
  <c r="K170" i="19" s="1"/>
  <c r="J169" i="19"/>
  <c r="K169" i="19" s="1"/>
  <c r="Q169" i="19" s="1"/>
  <c r="J168" i="19"/>
  <c r="K168" i="19" s="1"/>
  <c r="J167" i="19"/>
  <c r="K167" i="19" s="1"/>
  <c r="J166" i="19"/>
  <c r="K166" i="19" s="1"/>
  <c r="O166" i="19" s="1"/>
  <c r="J165" i="19"/>
  <c r="K165" i="19" s="1"/>
  <c r="J164" i="19"/>
  <c r="K164" i="19" s="1"/>
  <c r="J163" i="19"/>
  <c r="K163" i="19" s="1"/>
  <c r="J162" i="19"/>
  <c r="K162" i="19" s="1"/>
  <c r="J161" i="19"/>
  <c r="K161" i="19" s="1"/>
  <c r="J160" i="19"/>
  <c r="K160" i="19" s="1"/>
  <c r="J159" i="19"/>
  <c r="K159" i="19" s="1"/>
  <c r="J158" i="19"/>
  <c r="K158" i="19" s="1"/>
  <c r="J157" i="19"/>
  <c r="K157" i="19" s="1"/>
  <c r="J156" i="19"/>
  <c r="K156" i="19" s="1"/>
  <c r="J155" i="19"/>
  <c r="K155" i="19" s="1"/>
  <c r="J154" i="19"/>
  <c r="K154" i="19" s="1"/>
  <c r="J153" i="19"/>
  <c r="K153" i="19" s="1"/>
  <c r="J152" i="19"/>
  <c r="K152" i="19" s="1"/>
  <c r="J151" i="19"/>
  <c r="K151" i="19" s="1"/>
  <c r="J150" i="19"/>
  <c r="K150" i="19" s="1"/>
  <c r="Q150" i="19" s="1"/>
  <c r="J149" i="19"/>
  <c r="K149" i="19" s="1"/>
  <c r="J148" i="19"/>
  <c r="K148" i="19" s="1"/>
  <c r="J147" i="19"/>
  <c r="K147" i="19" s="1"/>
  <c r="J146" i="19"/>
  <c r="K146" i="19" s="1"/>
  <c r="J145" i="19"/>
  <c r="K145" i="19" s="1"/>
  <c r="J144" i="19"/>
  <c r="K144" i="19" s="1"/>
  <c r="J143" i="19"/>
  <c r="K143" i="19" s="1"/>
  <c r="J142" i="19"/>
  <c r="K142" i="19" s="1"/>
  <c r="J138" i="19"/>
  <c r="K138" i="19" s="1"/>
  <c r="J137" i="19"/>
  <c r="K137" i="19" s="1"/>
  <c r="Q137" i="19" s="1"/>
  <c r="J136" i="19"/>
  <c r="K136" i="19" s="1"/>
  <c r="J132" i="19"/>
  <c r="K132" i="19" s="1"/>
  <c r="J131" i="19"/>
  <c r="K131" i="19" s="1"/>
  <c r="J130" i="19"/>
  <c r="K130" i="19" s="1"/>
  <c r="J129" i="19"/>
  <c r="K129" i="19" s="1"/>
  <c r="J128" i="19"/>
  <c r="K128" i="19" s="1"/>
  <c r="J127" i="19"/>
  <c r="K127" i="19" s="1"/>
  <c r="Q127" i="19" s="1"/>
  <c r="J126" i="19"/>
  <c r="K126" i="19" s="1"/>
  <c r="J125" i="19"/>
  <c r="K125" i="19" s="1"/>
  <c r="J124" i="19"/>
  <c r="K124" i="19" s="1"/>
  <c r="O124" i="19" s="1"/>
  <c r="J123" i="19"/>
  <c r="K123" i="19" s="1"/>
  <c r="J122" i="19"/>
  <c r="K122" i="19" s="1"/>
  <c r="J121" i="19"/>
  <c r="K121" i="19" s="1"/>
  <c r="J120" i="19"/>
  <c r="K120" i="19" s="1"/>
  <c r="J119" i="19"/>
  <c r="K119" i="19" s="1"/>
  <c r="J118" i="19"/>
  <c r="K118" i="19" s="1"/>
  <c r="J117" i="19"/>
  <c r="K117" i="19" s="1"/>
  <c r="J116" i="19"/>
  <c r="K116" i="19" s="1"/>
  <c r="J115" i="19"/>
  <c r="K115" i="19" s="1"/>
  <c r="J114" i="19"/>
  <c r="K114" i="19" s="1"/>
  <c r="J113" i="19"/>
  <c r="K113" i="19" s="1"/>
  <c r="O113" i="19" s="1"/>
  <c r="J112" i="19"/>
  <c r="K112" i="19" s="1"/>
  <c r="J111" i="19"/>
  <c r="K111" i="19" s="1"/>
  <c r="J110" i="19"/>
  <c r="K110" i="19" s="1"/>
  <c r="J109" i="19"/>
  <c r="K109" i="19" s="1"/>
  <c r="O109" i="19" s="1"/>
  <c r="J108" i="19"/>
  <c r="K108" i="19" s="1"/>
  <c r="J107" i="19"/>
  <c r="K107" i="19" s="1"/>
  <c r="J106" i="19"/>
  <c r="K106" i="19" s="1"/>
  <c r="J105" i="19"/>
  <c r="K105" i="19" s="1"/>
  <c r="O105" i="19" s="1"/>
  <c r="J101" i="19"/>
  <c r="K101" i="19" s="1"/>
  <c r="J100" i="19"/>
  <c r="K100" i="19" s="1"/>
  <c r="J99" i="19"/>
  <c r="K99" i="19" s="1"/>
  <c r="O99" i="19" s="1"/>
  <c r="J98" i="19"/>
  <c r="K98" i="19" s="1"/>
  <c r="J97" i="19"/>
  <c r="K97" i="19" s="1"/>
  <c r="J96" i="19"/>
  <c r="K96" i="19" s="1"/>
  <c r="J95" i="19"/>
  <c r="K95" i="19" s="1"/>
  <c r="J94" i="19"/>
  <c r="K94" i="19" s="1"/>
  <c r="J93" i="19"/>
  <c r="K93" i="19" s="1"/>
  <c r="J92" i="19"/>
  <c r="K92" i="19" s="1"/>
  <c r="Q92" i="19" s="1"/>
  <c r="J91" i="19"/>
  <c r="K91" i="19" s="1"/>
  <c r="J90" i="19"/>
  <c r="K90" i="19" s="1"/>
  <c r="J89" i="19"/>
  <c r="K89" i="19" s="1"/>
  <c r="J88" i="19"/>
  <c r="K88" i="19" s="1"/>
  <c r="J87" i="19"/>
  <c r="K87" i="19" s="1"/>
  <c r="J86" i="19"/>
  <c r="K86" i="19" s="1"/>
  <c r="J85" i="19"/>
  <c r="K85" i="19" s="1"/>
  <c r="J84" i="19"/>
  <c r="K84" i="19" s="1"/>
  <c r="J83" i="19"/>
  <c r="K83" i="19" s="1"/>
  <c r="J82" i="19"/>
  <c r="K82" i="19" s="1"/>
  <c r="O82" i="19" s="1"/>
  <c r="J81" i="19"/>
  <c r="K81" i="19" s="1"/>
  <c r="J77" i="19"/>
  <c r="K77" i="19" s="1"/>
  <c r="J76" i="19"/>
  <c r="K76" i="19" s="1"/>
  <c r="J75" i="19"/>
  <c r="K75" i="19" s="1"/>
  <c r="J74" i="19"/>
  <c r="K74" i="19" s="1"/>
  <c r="J73" i="19"/>
  <c r="K73" i="19" s="1"/>
  <c r="J72" i="19"/>
  <c r="K72" i="19" s="1"/>
  <c r="J71" i="19"/>
  <c r="K71" i="19" s="1"/>
  <c r="J70" i="19"/>
  <c r="K70" i="19" s="1"/>
  <c r="J69" i="19"/>
  <c r="K69" i="19" s="1"/>
  <c r="Q69" i="19" s="1"/>
  <c r="J68" i="19"/>
  <c r="K68" i="19" s="1"/>
  <c r="J67" i="19"/>
  <c r="K67" i="19" s="1"/>
  <c r="J66" i="19"/>
  <c r="K66" i="19" s="1"/>
  <c r="J65" i="19"/>
  <c r="K65" i="19" s="1"/>
  <c r="J64" i="19"/>
  <c r="K64" i="19" s="1"/>
  <c r="O64" i="19" s="1"/>
  <c r="J63" i="19"/>
  <c r="K63" i="19" s="1"/>
  <c r="J62" i="19"/>
  <c r="K62" i="19" s="1"/>
  <c r="J61" i="19"/>
  <c r="K61" i="19" s="1"/>
  <c r="J60" i="19"/>
  <c r="K60" i="19" s="1"/>
  <c r="J59" i="19"/>
  <c r="K59" i="19" s="1"/>
  <c r="J58" i="19"/>
  <c r="K58" i="19" s="1"/>
  <c r="J57" i="19"/>
  <c r="K57" i="19" s="1"/>
  <c r="J56" i="19"/>
  <c r="K56" i="19" s="1"/>
  <c r="J55" i="19"/>
  <c r="K55" i="19" s="1"/>
  <c r="J54" i="19"/>
  <c r="K54" i="19" s="1"/>
  <c r="O54" i="19" s="1"/>
  <c r="J53" i="19"/>
  <c r="K53" i="19" s="1"/>
  <c r="J52" i="19"/>
  <c r="K52" i="19" s="1"/>
  <c r="J51" i="19"/>
  <c r="K51" i="19" s="1"/>
  <c r="J50" i="19"/>
  <c r="K50" i="19" s="1"/>
  <c r="J49" i="19"/>
  <c r="K49" i="19" s="1"/>
  <c r="J45" i="19"/>
  <c r="K45" i="19" s="1"/>
  <c r="J41" i="19"/>
  <c r="K41" i="19" s="1"/>
  <c r="J40" i="19"/>
  <c r="K40" i="19" s="1"/>
  <c r="J39" i="19"/>
  <c r="K39" i="19" s="1"/>
  <c r="O39" i="19" s="1"/>
  <c r="J38" i="19"/>
  <c r="K38" i="19" s="1"/>
  <c r="J37" i="19"/>
  <c r="K37" i="19" s="1"/>
  <c r="J36" i="19"/>
  <c r="K36" i="19" s="1"/>
  <c r="J35" i="19"/>
  <c r="K35" i="19" s="1"/>
  <c r="J34" i="19"/>
  <c r="K34" i="19" s="1"/>
  <c r="J33" i="19"/>
  <c r="K33" i="19" s="1"/>
  <c r="J32" i="19"/>
  <c r="K32" i="19" s="1"/>
  <c r="J31" i="19"/>
  <c r="K31" i="19" s="1"/>
  <c r="J30" i="19"/>
  <c r="K30" i="19" s="1"/>
  <c r="J29" i="19"/>
  <c r="K29" i="19" s="1"/>
  <c r="J28" i="19"/>
  <c r="K28" i="19" s="1"/>
  <c r="J27" i="19"/>
  <c r="K27" i="19" s="1"/>
  <c r="J26" i="19"/>
  <c r="K26" i="19" s="1"/>
  <c r="J25" i="19"/>
  <c r="K25" i="19" s="1"/>
  <c r="J21" i="19"/>
  <c r="K21" i="19" s="1"/>
  <c r="J20" i="19"/>
  <c r="K20" i="19" s="1"/>
  <c r="J19" i="19"/>
  <c r="K19" i="19" s="1"/>
  <c r="J18" i="19"/>
  <c r="K18" i="19" s="1"/>
  <c r="J17" i="19"/>
  <c r="K17" i="19" s="1"/>
  <c r="J16" i="19"/>
  <c r="K16" i="19" s="1"/>
  <c r="J15" i="19"/>
  <c r="K15" i="19" s="1"/>
  <c r="J14" i="19"/>
  <c r="K14" i="19" s="1"/>
  <c r="J13" i="19"/>
  <c r="K13" i="19" s="1"/>
  <c r="J12" i="19"/>
  <c r="K12" i="19" s="1"/>
  <c r="J11" i="19"/>
  <c r="K11" i="19" s="1"/>
  <c r="J10" i="19"/>
  <c r="K10" i="19" s="1"/>
  <c r="J9" i="19"/>
  <c r="K9" i="19" s="1"/>
  <c r="J8" i="19"/>
  <c r="K8" i="19" s="1"/>
  <c r="J7" i="19"/>
  <c r="K7" i="19" s="1"/>
  <c r="J6" i="19"/>
  <c r="K6" i="19" s="1"/>
  <c r="J5" i="19"/>
  <c r="K5" i="19" s="1"/>
  <c r="J4" i="19"/>
  <c r="H192" i="18"/>
  <c r="J191" i="18"/>
  <c r="J190" i="18"/>
  <c r="J189" i="18"/>
  <c r="J188" i="18"/>
  <c r="J187" i="18"/>
  <c r="J186" i="18"/>
  <c r="J182" i="18"/>
  <c r="J181" i="18"/>
  <c r="J180" i="18"/>
  <c r="J179" i="18"/>
  <c r="J178" i="18"/>
  <c r="J177" i="18"/>
  <c r="J176" i="18"/>
  <c r="J175" i="18"/>
  <c r="J174" i="18"/>
  <c r="J173" i="18"/>
  <c r="J172" i="18"/>
  <c r="J171" i="18"/>
  <c r="J170" i="18"/>
  <c r="J169" i="18"/>
  <c r="J168" i="18"/>
  <c r="J167" i="18"/>
  <c r="J166" i="18"/>
  <c r="J165" i="18"/>
  <c r="J164" i="18"/>
  <c r="J163" i="18"/>
  <c r="J162" i="18"/>
  <c r="J161" i="18"/>
  <c r="J160" i="18"/>
  <c r="J159" i="18"/>
  <c r="J158" i="18"/>
  <c r="J157" i="18"/>
  <c r="J156" i="18"/>
  <c r="J155" i="18"/>
  <c r="J154" i="18"/>
  <c r="J153" i="18"/>
  <c r="J152" i="18"/>
  <c r="J151" i="18"/>
  <c r="J150" i="18"/>
  <c r="J149" i="18"/>
  <c r="J148" i="18"/>
  <c r="J147" i="18"/>
  <c r="J146" i="18"/>
  <c r="J145" i="18"/>
  <c r="J144" i="18"/>
  <c r="J143" i="18"/>
  <c r="J142" i="18"/>
  <c r="J141" i="18"/>
  <c r="J140" i="18"/>
  <c r="J139" i="18"/>
  <c r="J138" i="18"/>
  <c r="J137" i="18"/>
  <c r="J136" i="18"/>
  <c r="J135" i="18"/>
  <c r="J131" i="18"/>
  <c r="J130" i="18"/>
  <c r="J129" i="18"/>
  <c r="J128" i="18"/>
  <c r="J127" i="18"/>
  <c r="J126" i="18"/>
  <c r="J125" i="18"/>
  <c r="J124" i="18"/>
  <c r="J123" i="18"/>
  <c r="J122" i="18"/>
  <c r="J121" i="18"/>
  <c r="J120" i="18"/>
  <c r="J119" i="18"/>
  <c r="J118" i="18"/>
  <c r="J117" i="18"/>
  <c r="J116" i="18"/>
  <c r="J115" i="18"/>
  <c r="J114" i="18"/>
  <c r="J113" i="18"/>
  <c r="J112" i="18"/>
  <c r="J111" i="18"/>
  <c r="J110" i="18"/>
  <c r="J109" i="18"/>
  <c r="J108" i="18"/>
  <c r="J107" i="18"/>
  <c r="J106" i="18"/>
  <c r="J105" i="18"/>
  <c r="J104" i="18"/>
  <c r="J103" i="18"/>
  <c r="J102" i="18"/>
  <c r="J101" i="18"/>
  <c r="J97" i="18"/>
  <c r="J96" i="18"/>
  <c r="J95" i="18"/>
  <c r="J94" i="18"/>
  <c r="J93" i="18"/>
  <c r="J92" i="18"/>
  <c r="J91" i="18"/>
  <c r="J90" i="18"/>
  <c r="J89" i="18"/>
  <c r="J88" i="18"/>
  <c r="J87" i="18"/>
  <c r="J86" i="18"/>
  <c r="J85" i="18"/>
  <c r="J84" i="18"/>
  <c r="J83" i="18"/>
  <c r="J82" i="18"/>
  <c r="J81" i="18"/>
  <c r="J80" i="18"/>
  <c r="J79" i="18"/>
  <c r="J78" i="18"/>
  <c r="J77" i="18"/>
  <c r="J73" i="18"/>
  <c r="J72" i="18"/>
  <c r="J71" i="18"/>
  <c r="J70" i="18"/>
  <c r="J69" i="18"/>
  <c r="J68" i="18"/>
  <c r="J67" i="18"/>
  <c r="J66" i="18"/>
  <c r="J65" i="18"/>
  <c r="J64" i="18"/>
  <c r="J63" i="18"/>
  <c r="J62" i="18"/>
  <c r="J61" i="18"/>
  <c r="J60" i="18"/>
  <c r="J59" i="18"/>
  <c r="J58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5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J6" i="18"/>
  <c r="J5" i="18"/>
  <c r="J4" i="18"/>
  <c r="M125" i="20" l="1"/>
  <c r="O125" i="20" s="1"/>
  <c r="M133" i="20"/>
  <c r="K4" i="19"/>
  <c r="J200" i="19"/>
  <c r="F19" i="2" s="1"/>
  <c r="M10" i="20"/>
  <c r="M26" i="19"/>
  <c r="M49" i="20"/>
  <c r="O49" i="20" s="1"/>
  <c r="M53" i="20"/>
  <c r="M57" i="20"/>
  <c r="O57" i="20" s="1"/>
  <c r="M61" i="20"/>
  <c r="O61" i="20" s="1"/>
  <c r="M65" i="20"/>
  <c r="O65" i="20" s="1"/>
  <c r="M69" i="20"/>
  <c r="M73" i="20"/>
  <c r="O73" i="20" s="1"/>
  <c r="M77" i="20"/>
  <c r="O77" i="20" s="1"/>
  <c r="M84" i="20"/>
  <c r="O84" i="20" s="1"/>
  <c r="M88" i="20"/>
  <c r="M92" i="20"/>
  <c r="O92" i="20" s="1"/>
  <c r="M94" i="20"/>
  <c r="O94" i="20" s="1"/>
  <c r="M98" i="20"/>
  <c r="O98" i="20" s="1"/>
  <c r="M105" i="20"/>
  <c r="O105" i="20" s="1"/>
  <c r="M109" i="20"/>
  <c r="M113" i="20"/>
  <c r="M178" i="20"/>
  <c r="O178" i="20" s="1"/>
  <c r="M186" i="20"/>
  <c r="M30" i="20"/>
  <c r="O30" i="20" s="1"/>
  <c r="M34" i="20"/>
  <c r="O34" i="20" s="1"/>
  <c r="M38" i="20"/>
  <c r="O38" i="20" s="1"/>
  <c r="M45" i="20"/>
  <c r="O45" i="20" s="1"/>
  <c r="M52" i="20"/>
  <c r="M60" i="20"/>
  <c r="M68" i="20"/>
  <c r="O68" i="20" s="1"/>
  <c r="M76" i="20"/>
  <c r="O76" i="20" s="1"/>
  <c r="M87" i="20"/>
  <c r="O87" i="20" s="1"/>
  <c r="M93" i="20"/>
  <c r="O93" i="20" s="1"/>
  <c r="M101" i="20"/>
  <c r="O101" i="20" s="1"/>
  <c r="M112" i="20"/>
  <c r="M123" i="20"/>
  <c r="M131" i="20"/>
  <c r="O131" i="20" s="1"/>
  <c r="M145" i="20"/>
  <c r="O145" i="20" s="1"/>
  <c r="M149" i="20"/>
  <c r="M153" i="20"/>
  <c r="O153" i="20" s="1"/>
  <c r="M157" i="20"/>
  <c r="O157" i="20" s="1"/>
  <c r="M161" i="20"/>
  <c r="O161" i="20" s="1"/>
  <c r="M165" i="20"/>
  <c r="M168" i="20"/>
  <c r="M172" i="20"/>
  <c r="O172" i="20" s="1"/>
  <c r="M176" i="20"/>
  <c r="O176" i="20" s="1"/>
  <c r="M180" i="20"/>
  <c r="M184" i="20"/>
  <c r="O184" i="20" s="1"/>
  <c r="M188" i="20"/>
  <c r="O188" i="20" s="1"/>
  <c r="M192" i="20"/>
  <c r="O192" i="20" s="1"/>
  <c r="M199" i="20"/>
  <c r="O199" i="20" s="1"/>
  <c r="M15" i="19"/>
  <c r="M19" i="19"/>
  <c r="M143" i="19"/>
  <c r="S143" i="19" s="1"/>
  <c r="M151" i="19"/>
  <c r="M155" i="19"/>
  <c r="S155" i="19" s="1"/>
  <c r="M159" i="19"/>
  <c r="U159" i="19" s="1"/>
  <c r="M8" i="20"/>
  <c r="O8" i="20" s="1"/>
  <c r="M16" i="20"/>
  <c r="M20" i="20"/>
  <c r="O20" i="20" s="1"/>
  <c r="M27" i="20"/>
  <c r="O27" i="20" s="1"/>
  <c r="M31" i="20"/>
  <c r="O31" i="20" s="1"/>
  <c r="M35" i="20"/>
  <c r="M54" i="20"/>
  <c r="O54" i="20" s="1"/>
  <c r="M62" i="20"/>
  <c r="O62" i="20" s="1"/>
  <c r="M70" i="20"/>
  <c r="O70" i="20" s="1"/>
  <c r="M74" i="20"/>
  <c r="M81" i="20"/>
  <c r="O81" i="20" s="1"/>
  <c r="M89" i="20"/>
  <c r="O89" i="20" s="1"/>
  <c r="M95" i="20"/>
  <c r="O95" i="20" s="1"/>
  <c r="M99" i="20"/>
  <c r="M106" i="20"/>
  <c r="O106" i="20" s="1"/>
  <c r="M114" i="20"/>
  <c r="O114" i="20" s="1"/>
  <c r="M120" i="20"/>
  <c r="O120" i="20" s="1"/>
  <c r="M124" i="20"/>
  <c r="O124" i="20" s="1"/>
  <c r="M128" i="20"/>
  <c r="O128" i="20" s="1"/>
  <c r="M132" i="20"/>
  <c r="M139" i="20"/>
  <c r="O139" i="20" s="1"/>
  <c r="M146" i="20"/>
  <c r="M154" i="20"/>
  <c r="O154" i="20" s="1"/>
  <c r="M162" i="20"/>
  <c r="O162" i="20" s="1"/>
  <c r="M169" i="20"/>
  <c r="O169" i="20" s="1"/>
  <c r="M177" i="20"/>
  <c r="M185" i="20"/>
  <c r="O185" i="20" s="1"/>
  <c r="O196" i="20"/>
  <c r="J192" i="18"/>
  <c r="M5" i="20"/>
  <c r="M9" i="20"/>
  <c r="O9" i="20" s="1"/>
  <c r="M13" i="20"/>
  <c r="O13" i="20" s="1"/>
  <c r="M17" i="20"/>
  <c r="O17" i="20" s="1"/>
  <c r="M21" i="20"/>
  <c r="O21" i="20" s="1"/>
  <c r="M141" i="20"/>
  <c r="O141" i="20" s="1"/>
  <c r="M152" i="20"/>
  <c r="O152" i="20" s="1"/>
  <c r="M160" i="20"/>
  <c r="O160" i="20" s="1"/>
  <c r="M167" i="20"/>
  <c r="O167" i="20" s="1"/>
  <c r="M175" i="20"/>
  <c r="O175" i="20" s="1"/>
  <c r="M183" i="20"/>
  <c r="M191" i="20"/>
  <c r="O191" i="20" s="1"/>
  <c r="Q159" i="20"/>
  <c r="M181" i="19"/>
  <c r="U181" i="19" s="1"/>
  <c r="M185" i="19"/>
  <c r="U185" i="19" s="1"/>
  <c r="M177" i="19"/>
  <c r="S177" i="19" s="1"/>
  <c r="M169" i="19"/>
  <c r="U169" i="19" s="1"/>
  <c r="M165" i="19"/>
  <c r="U165" i="19" s="1"/>
  <c r="M34" i="19"/>
  <c r="S34" i="19" s="1"/>
  <c r="M42" i="19"/>
  <c r="S42" i="19" s="1"/>
  <c r="M22" i="19"/>
  <c r="U22" i="19" s="1"/>
  <c r="M7" i="19"/>
  <c r="U7" i="19" s="1"/>
  <c r="W10" i="19"/>
  <c r="Y10" i="19"/>
  <c r="O10" i="19"/>
  <c r="M10" i="19"/>
  <c r="Q10" i="19"/>
  <c r="W14" i="19"/>
  <c r="Y14" i="19"/>
  <c r="O14" i="19"/>
  <c r="Q14" i="19"/>
  <c r="M14" i="19"/>
  <c r="Y29" i="19"/>
  <c r="W29" i="19"/>
  <c r="Q29" i="19"/>
  <c r="O29" i="19"/>
  <c r="M29" i="19"/>
  <c r="W33" i="19"/>
  <c r="Y33" i="19"/>
  <c r="Q33" i="19"/>
  <c r="O33" i="19"/>
  <c r="M33" i="19"/>
  <c r="Y37" i="19"/>
  <c r="Q37" i="19"/>
  <c r="W37" i="19"/>
  <c r="O37" i="19"/>
  <c r="M37" i="19"/>
  <c r="Y91" i="19"/>
  <c r="W91" i="19"/>
  <c r="O91" i="19"/>
  <c r="Q91" i="19"/>
  <c r="M91" i="19"/>
  <c r="Y38" i="19"/>
  <c r="W38" i="19"/>
  <c r="Q38" i="19"/>
  <c r="O38" i="19"/>
  <c r="M38" i="19"/>
  <c r="Y57" i="19"/>
  <c r="O57" i="19"/>
  <c r="W57" i="19"/>
  <c r="Q57" i="19"/>
  <c r="M57" i="19"/>
  <c r="Y73" i="19"/>
  <c r="W73" i="19"/>
  <c r="O73" i="19"/>
  <c r="Q73" i="19"/>
  <c r="M73" i="19"/>
  <c r="Y8" i="19"/>
  <c r="W8" i="19"/>
  <c r="Q8" i="19"/>
  <c r="O8" i="19"/>
  <c r="M8" i="19"/>
  <c r="Y12" i="19"/>
  <c r="W12" i="19"/>
  <c r="Q12" i="19"/>
  <c r="O12" i="19"/>
  <c r="M12" i="19"/>
  <c r="Y20" i="19"/>
  <c r="W20" i="19"/>
  <c r="Q20" i="19"/>
  <c r="O20" i="19"/>
  <c r="M20" i="19"/>
  <c r="Y50" i="19"/>
  <c r="W50" i="19"/>
  <c r="O50" i="19"/>
  <c r="Q50" i="19"/>
  <c r="M50" i="19"/>
  <c r="W58" i="19"/>
  <c r="Y58" i="19"/>
  <c r="O58" i="19"/>
  <c r="Q58" i="19"/>
  <c r="M58" i="19"/>
  <c r="Y62" i="19"/>
  <c r="W62" i="19"/>
  <c r="O62" i="19"/>
  <c r="Q62" i="19"/>
  <c r="M62" i="19"/>
  <c r="W66" i="19"/>
  <c r="Y66" i="19"/>
  <c r="O66" i="19"/>
  <c r="Q66" i="19"/>
  <c r="M66" i="19"/>
  <c r="W74" i="19"/>
  <c r="Y74" i="19"/>
  <c r="O74" i="19"/>
  <c r="Q74" i="19"/>
  <c r="M74" i="19"/>
  <c r="Y81" i="19"/>
  <c r="W81" i="19"/>
  <c r="O81" i="19"/>
  <c r="Q81" i="19"/>
  <c r="M81" i="19"/>
  <c r="Y85" i="19"/>
  <c r="W85" i="19"/>
  <c r="Q85" i="19"/>
  <c r="O85" i="19"/>
  <c r="M85" i="19"/>
  <c r="Y89" i="19"/>
  <c r="W89" i="19"/>
  <c r="Q89" i="19"/>
  <c r="O89" i="19"/>
  <c r="M89" i="19"/>
  <c r="Y110" i="19"/>
  <c r="W110" i="19"/>
  <c r="O110" i="19"/>
  <c r="Q110" i="19"/>
  <c r="M110" i="19"/>
  <c r="Y114" i="19"/>
  <c r="O114" i="19"/>
  <c r="Q114" i="19"/>
  <c r="W114" i="19"/>
  <c r="M114" i="19"/>
  <c r="W122" i="19"/>
  <c r="Y122" i="19"/>
  <c r="O122" i="19"/>
  <c r="Q122" i="19"/>
  <c r="M122" i="19"/>
  <c r="Y126" i="19"/>
  <c r="W126" i="19"/>
  <c r="O126" i="19"/>
  <c r="Q126" i="19"/>
  <c r="M126" i="19"/>
  <c r="W130" i="19"/>
  <c r="Q130" i="19"/>
  <c r="O130" i="19"/>
  <c r="M130" i="19"/>
  <c r="Y130" i="19"/>
  <c r="Y136" i="19"/>
  <c r="O136" i="19"/>
  <c r="W136" i="19"/>
  <c r="Q136" i="19"/>
  <c r="M136" i="19"/>
  <c r="Y170" i="19"/>
  <c r="W170" i="19"/>
  <c r="Q170" i="19"/>
  <c r="M170" i="19"/>
  <c r="O170" i="19"/>
  <c r="Y174" i="19"/>
  <c r="W174" i="19"/>
  <c r="Q174" i="19"/>
  <c r="M174" i="19"/>
  <c r="O174" i="19"/>
  <c r="Y178" i="19"/>
  <c r="W178" i="19"/>
  <c r="Q178" i="19"/>
  <c r="M178" i="19"/>
  <c r="O178" i="19"/>
  <c r="Y186" i="19"/>
  <c r="W186" i="19"/>
  <c r="Q186" i="19"/>
  <c r="M186" i="19"/>
  <c r="O186" i="19"/>
  <c r="Y193" i="19"/>
  <c r="W193" i="19"/>
  <c r="O193" i="19"/>
  <c r="Q193" i="19"/>
  <c r="M193" i="19"/>
  <c r="Y197" i="19"/>
  <c r="W197" i="19"/>
  <c r="Q197" i="19"/>
  <c r="M197" i="19"/>
  <c r="O197" i="19"/>
  <c r="S19" i="19"/>
  <c r="U19" i="19"/>
  <c r="Y28" i="19"/>
  <c r="W28" i="19"/>
  <c r="O28" i="19"/>
  <c r="Q28" i="19"/>
  <c r="M28" i="19"/>
  <c r="Y32" i="19"/>
  <c r="W32" i="19"/>
  <c r="Q32" i="19"/>
  <c r="O32" i="19"/>
  <c r="M32" i="19"/>
  <c r="Y36" i="19"/>
  <c r="W36" i="19"/>
  <c r="O36" i="19"/>
  <c r="M36" i="19"/>
  <c r="Q36" i="19"/>
  <c r="Y40" i="19"/>
  <c r="W40" i="19"/>
  <c r="O40" i="19"/>
  <c r="Q40" i="19"/>
  <c r="M40" i="19"/>
  <c r="Y51" i="19"/>
  <c r="W51" i="19"/>
  <c r="O51" i="19"/>
  <c r="Q51" i="19"/>
  <c r="M51" i="19"/>
  <c r="Y55" i="19"/>
  <c r="W55" i="19"/>
  <c r="O55" i="19"/>
  <c r="Q55" i="19"/>
  <c r="M55" i="19"/>
  <c r="Y59" i="19"/>
  <c r="W59" i="19"/>
  <c r="Q59" i="19"/>
  <c r="M59" i="19"/>
  <c r="O59" i="19"/>
  <c r="Y63" i="19"/>
  <c r="W63" i="19"/>
  <c r="O63" i="19"/>
  <c r="Q63" i="19"/>
  <c r="M63" i="19"/>
  <c r="Y67" i="19"/>
  <c r="W67" i="19"/>
  <c r="O67" i="19"/>
  <c r="Q67" i="19"/>
  <c r="M67" i="19"/>
  <c r="Y71" i="19"/>
  <c r="W71" i="19"/>
  <c r="O71" i="19"/>
  <c r="Q71" i="19"/>
  <c r="M71" i="19"/>
  <c r="Y75" i="19"/>
  <c r="W75" i="19"/>
  <c r="Q75" i="19"/>
  <c r="M75" i="19"/>
  <c r="O75" i="19"/>
  <c r="Y96" i="19"/>
  <c r="W96" i="19"/>
  <c r="O96" i="19"/>
  <c r="Q96" i="19"/>
  <c r="M96" i="19"/>
  <c r="Y100" i="19"/>
  <c r="W100" i="19"/>
  <c r="O100" i="19"/>
  <c r="Q100" i="19"/>
  <c r="M100" i="19"/>
  <c r="W107" i="19"/>
  <c r="Y107" i="19"/>
  <c r="Q107" i="19"/>
  <c r="O107" i="19"/>
  <c r="M107" i="19"/>
  <c r="W111" i="19"/>
  <c r="Y111" i="19"/>
  <c r="Q111" i="19"/>
  <c r="O111" i="19"/>
  <c r="M111" i="19"/>
  <c r="Y144" i="19"/>
  <c r="W144" i="19"/>
  <c r="Q144" i="19"/>
  <c r="M144" i="19"/>
  <c r="O144" i="19"/>
  <c r="Y148" i="19"/>
  <c r="W148" i="19"/>
  <c r="Q148" i="19"/>
  <c r="M148" i="19"/>
  <c r="O148" i="19"/>
  <c r="Y152" i="19"/>
  <c r="W152" i="19"/>
  <c r="Q152" i="19"/>
  <c r="M152" i="19"/>
  <c r="O152" i="19"/>
  <c r="Y156" i="19"/>
  <c r="W156" i="19"/>
  <c r="Q156" i="19"/>
  <c r="M156" i="19"/>
  <c r="O156" i="19"/>
  <c r="Y160" i="19"/>
  <c r="Q160" i="19"/>
  <c r="M160" i="19"/>
  <c r="W160" i="19"/>
  <c r="O160" i="19"/>
  <c r="Y163" i="19"/>
  <c r="O163" i="19"/>
  <c r="W163" i="19"/>
  <c r="Q163" i="19"/>
  <c r="M163" i="19"/>
  <c r="Y167" i="19"/>
  <c r="W167" i="19"/>
  <c r="O167" i="19"/>
  <c r="Q167" i="19"/>
  <c r="M167" i="19"/>
  <c r="Y171" i="19"/>
  <c r="W171" i="19"/>
  <c r="Q171" i="19"/>
  <c r="O171" i="19"/>
  <c r="M171" i="19"/>
  <c r="Y175" i="19"/>
  <c r="W175" i="19"/>
  <c r="Q175" i="19"/>
  <c r="O175" i="19"/>
  <c r="M175" i="19"/>
  <c r="Y179" i="19"/>
  <c r="W179" i="19"/>
  <c r="Q179" i="19"/>
  <c r="M179" i="19"/>
  <c r="O179" i="19"/>
  <c r="Y183" i="19"/>
  <c r="W183" i="19"/>
  <c r="Q183" i="19"/>
  <c r="M183" i="19"/>
  <c r="O183" i="19"/>
  <c r="Y187" i="19"/>
  <c r="W187" i="19"/>
  <c r="Q187" i="19"/>
  <c r="O187" i="19"/>
  <c r="M187" i="19"/>
  <c r="W194" i="19"/>
  <c r="Y194" i="19"/>
  <c r="Q194" i="19"/>
  <c r="O194" i="19"/>
  <c r="M194" i="19"/>
  <c r="Y198" i="19"/>
  <c r="W198" i="19"/>
  <c r="Q198" i="19"/>
  <c r="O198" i="19"/>
  <c r="M198" i="19"/>
  <c r="S26" i="19"/>
  <c r="U26" i="19"/>
  <c r="Y87" i="19"/>
  <c r="W87" i="19"/>
  <c r="O87" i="19"/>
  <c r="Q87" i="19"/>
  <c r="M87" i="19"/>
  <c r="W97" i="19"/>
  <c r="Y97" i="19"/>
  <c r="O97" i="19"/>
  <c r="Q97" i="19"/>
  <c r="M97" i="19"/>
  <c r="Y101" i="19"/>
  <c r="O101" i="19"/>
  <c r="W101" i="19"/>
  <c r="Q101" i="19"/>
  <c r="M101" i="19"/>
  <c r="Y108" i="19"/>
  <c r="W108" i="19"/>
  <c r="Q108" i="19"/>
  <c r="O108" i="19"/>
  <c r="M108" i="19"/>
  <c r="Y112" i="19"/>
  <c r="W112" i="19"/>
  <c r="Q112" i="19"/>
  <c r="O112" i="19"/>
  <c r="M112" i="19"/>
  <c r="Y116" i="19"/>
  <c r="W116" i="19"/>
  <c r="Q116" i="19"/>
  <c r="M116" i="19"/>
  <c r="O116" i="19"/>
  <c r="Y120" i="19"/>
  <c r="W120" i="19"/>
  <c r="Q120" i="19"/>
  <c r="M120" i="19"/>
  <c r="O120" i="19"/>
  <c r="Y128" i="19"/>
  <c r="W128" i="19"/>
  <c r="Q128" i="19"/>
  <c r="M128" i="19"/>
  <c r="O128" i="19"/>
  <c r="Y132" i="19"/>
  <c r="Q132" i="19"/>
  <c r="W132" i="19"/>
  <c r="M132" i="19"/>
  <c r="O132" i="19"/>
  <c r="Y138" i="19"/>
  <c r="W138" i="19"/>
  <c r="Q138" i="19"/>
  <c r="M138" i="19"/>
  <c r="O138" i="19"/>
  <c r="Y145" i="19"/>
  <c r="W145" i="19"/>
  <c r="O145" i="19"/>
  <c r="Q145" i="19"/>
  <c r="M145" i="19"/>
  <c r="Y149" i="19"/>
  <c r="W149" i="19"/>
  <c r="O149" i="19"/>
  <c r="Q149" i="19"/>
  <c r="M149" i="19"/>
  <c r="Y153" i="19"/>
  <c r="W153" i="19"/>
  <c r="O153" i="19"/>
  <c r="Q153" i="19"/>
  <c r="M153" i="19"/>
  <c r="Y161" i="19"/>
  <c r="W161" i="19"/>
  <c r="O161" i="19"/>
  <c r="Q161" i="19"/>
  <c r="M161" i="19"/>
  <c r="W164" i="19"/>
  <c r="Y164" i="19"/>
  <c r="Q164" i="19"/>
  <c r="O164" i="19"/>
  <c r="M164" i="19"/>
  <c r="Y168" i="19"/>
  <c r="W168" i="19"/>
  <c r="Q168" i="19"/>
  <c r="O168" i="19"/>
  <c r="M168" i="19"/>
  <c r="Y172" i="19"/>
  <c r="W172" i="19"/>
  <c r="Q172" i="19"/>
  <c r="M172" i="19"/>
  <c r="O172" i="19"/>
  <c r="Y180" i="19"/>
  <c r="W180" i="19"/>
  <c r="Q180" i="19"/>
  <c r="O180" i="19"/>
  <c r="M180" i="19"/>
  <c r="Y184" i="19"/>
  <c r="W184" i="19"/>
  <c r="Q184" i="19"/>
  <c r="M184" i="19"/>
  <c r="O184" i="19"/>
  <c r="Y188" i="19"/>
  <c r="Q188" i="19"/>
  <c r="M188" i="19"/>
  <c r="W188" i="19"/>
  <c r="O188" i="19"/>
  <c r="Y121" i="19"/>
  <c r="W121" i="19"/>
  <c r="O121" i="19"/>
  <c r="Q121" i="19"/>
  <c r="M121" i="19"/>
  <c r="Y154" i="19"/>
  <c r="W154" i="19"/>
  <c r="O154" i="19"/>
  <c r="Q154" i="19"/>
  <c r="M154" i="19"/>
  <c r="W13" i="19"/>
  <c r="Y13" i="19"/>
  <c r="Q13" i="19"/>
  <c r="O13" i="19"/>
  <c r="M13" i="19"/>
  <c r="Y90" i="19"/>
  <c r="W90" i="19"/>
  <c r="Q90" i="19"/>
  <c r="M90" i="19"/>
  <c r="Y115" i="19"/>
  <c r="W115" i="19"/>
  <c r="Q115" i="19"/>
  <c r="O115" i="19"/>
  <c r="Y131" i="19"/>
  <c r="W131" i="19"/>
  <c r="Q131" i="19"/>
  <c r="O131" i="19"/>
  <c r="Y56" i="19"/>
  <c r="W56" i="19"/>
  <c r="Q56" i="19"/>
  <c r="O56" i="19"/>
  <c r="M56" i="19"/>
  <c r="Y68" i="19"/>
  <c r="Q68" i="19"/>
  <c r="O68" i="19"/>
  <c r="M68" i="19"/>
  <c r="Y76" i="19"/>
  <c r="W76" i="19"/>
  <c r="Q76" i="19"/>
  <c r="O76" i="19"/>
  <c r="M76" i="19"/>
  <c r="Y195" i="19"/>
  <c r="W195" i="19"/>
  <c r="Q195" i="19"/>
  <c r="O195" i="19"/>
  <c r="Y4" i="19"/>
  <c r="Y102" i="19"/>
  <c r="W102" i="19"/>
  <c r="O102" i="19"/>
  <c r="Y92" i="19"/>
  <c r="W92" i="19"/>
  <c r="O92" i="19"/>
  <c r="Y69" i="19"/>
  <c r="W69" i="19"/>
  <c r="O69" i="19"/>
  <c r="Y53" i="19"/>
  <c r="W53" i="19"/>
  <c r="O53" i="19"/>
  <c r="Y34" i="19"/>
  <c r="W34" i="19"/>
  <c r="Q34" i="19"/>
  <c r="Y22" i="19"/>
  <c r="W22" i="19"/>
  <c r="O22" i="19"/>
  <c r="Q22" i="19"/>
  <c r="W15" i="19"/>
  <c r="Y15" i="19"/>
  <c r="Q15" i="19"/>
  <c r="Y150" i="19"/>
  <c r="W150" i="19"/>
  <c r="O150" i="19"/>
  <c r="Y117" i="19"/>
  <c r="W117" i="19"/>
  <c r="O117" i="19"/>
  <c r="M150" i="19"/>
  <c r="M137" i="19"/>
  <c r="M127" i="19"/>
  <c r="M117" i="19"/>
  <c r="M102" i="19"/>
  <c r="M92" i="19"/>
  <c r="M69" i="19"/>
  <c r="M53" i="19"/>
  <c r="S181" i="19"/>
  <c r="W68" i="19"/>
  <c r="Y45" i="19"/>
  <c r="W45" i="19"/>
  <c r="Q45" i="19"/>
  <c r="O45" i="19"/>
  <c r="M45" i="19"/>
  <c r="Y105" i="19"/>
  <c r="W105" i="19"/>
  <c r="Q105" i="19"/>
  <c r="M105" i="19"/>
  <c r="Y109" i="19"/>
  <c r="W109" i="19"/>
  <c r="Q109" i="19"/>
  <c r="M109" i="19"/>
  <c r="Y113" i="19"/>
  <c r="W113" i="19"/>
  <c r="Q113" i="19"/>
  <c r="M113" i="19"/>
  <c r="Y165" i="19"/>
  <c r="W165" i="19"/>
  <c r="Q165" i="19"/>
  <c r="O165" i="19"/>
  <c r="Y169" i="19"/>
  <c r="W169" i="19"/>
  <c r="O169" i="19"/>
  <c r="Y173" i="19"/>
  <c r="W173" i="19"/>
  <c r="Q173" i="19"/>
  <c r="O173" i="19"/>
  <c r="Y177" i="19"/>
  <c r="W177" i="19"/>
  <c r="Q177" i="19"/>
  <c r="O177" i="19"/>
  <c r="Y181" i="19"/>
  <c r="W181" i="19"/>
  <c r="Q181" i="19"/>
  <c r="O181" i="19"/>
  <c r="Y185" i="19"/>
  <c r="W185" i="19"/>
  <c r="O185" i="19"/>
  <c r="Y189" i="19"/>
  <c r="W189" i="19"/>
  <c r="Q189" i="19"/>
  <c r="O189" i="19"/>
  <c r="Y78" i="19"/>
  <c r="W78" i="19"/>
  <c r="O78" i="19"/>
  <c r="Q78" i="19"/>
  <c r="Y190" i="19"/>
  <c r="W190" i="19"/>
  <c r="Q190" i="19"/>
  <c r="M190" i="19"/>
  <c r="M189" i="19"/>
  <c r="M173" i="19"/>
  <c r="M131" i="19"/>
  <c r="M115" i="19"/>
  <c r="M78" i="19"/>
  <c r="O34" i="19"/>
  <c r="O15" i="19"/>
  <c r="Q185" i="19"/>
  <c r="Q102" i="19"/>
  <c r="W9" i="19"/>
  <c r="Y9" i="19"/>
  <c r="Q9" i="19"/>
  <c r="M9" i="19"/>
  <c r="Y21" i="19"/>
  <c r="W21" i="19"/>
  <c r="M21" i="19"/>
  <c r="Y86" i="19"/>
  <c r="W86" i="19"/>
  <c r="Q86" i="19"/>
  <c r="M86" i="19"/>
  <c r="Y119" i="19"/>
  <c r="W119" i="19"/>
  <c r="Q119" i="19"/>
  <c r="O119" i="19"/>
  <c r="Y123" i="19"/>
  <c r="W123" i="19"/>
  <c r="Q123" i="19"/>
  <c r="O123" i="19"/>
  <c r="Y127" i="19"/>
  <c r="W127" i="19"/>
  <c r="O127" i="19"/>
  <c r="Y137" i="19"/>
  <c r="W137" i="19"/>
  <c r="O137" i="19"/>
  <c r="W4" i="19"/>
  <c r="O4" i="19"/>
  <c r="Y106" i="19"/>
  <c r="W106" i="19"/>
  <c r="Q106" i="19"/>
  <c r="O106" i="19"/>
  <c r="Y98" i="19"/>
  <c r="W98" i="19"/>
  <c r="Q98" i="19"/>
  <c r="O98" i="19"/>
  <c r="Y93" i="19"/>
  <c r="W93" i="19"/>
  <c r="Q93" i="19"/>
  <c r="O93" i="19"/>
  <c r="W88" i="19"/>
  <c r="Y88" i="19"/>
  <c r="Q88" i="19"/>
  <c r="O88" i="19"/>
  <c r="Y83" i="19"/>
  <c r="W83" i="19"/>
  <c r="Q83" i="19"/>
  <c r="O83" i="19"/>
  <c r="Y70" i="19"/>
  <c r="W70" i="19"/>
  <c r="Q70" i="19"/>
  <c r="Y65" i="19"/>
  <c r="W65" i="19"/>
  <c r="O65" i="19"/>
  <c r="Q65" i="19"/>
  <c r="Y54" i="19"/>
  <c r="W54" i="19"/>
  <c r="Q54" i="19"/>
  <c r="Y49" i="19"/>
  <c r="W49" i="19"/>
  <c r="O49" i="19"/>
  <c r="Q49" i="19"/>
  <c r="W41" i="19"/>
  <c r="Y41" i="19"/>
  <c r="O41" i="19"/>
  <c r="Q41" i="19"/>
  <c r="Y30" i="19"/>
  <c r="W30" i="19"/>
  <c r="Q30" i="19"/>
  <c r="O30" i="19"/>
  <c r="Y25" i="19"/>
  <c r="W25" i="19"/>
  <c r="O25" i="19"/>
  <c r="Q25" i="19"/>
  <c r="W18" i="19"/>
  <c r="Y18" i="19"/>
  <c r="O18" i="19"/>
  <c r="Q18" i="19"/>
  <c r="Y16" i="19"/>
  <c r="W16" i="19"/>
  <c r="Q16" i="19"/>
  <c r="O16" i="19"/>
  <c r="W11" i="19"/>
  <c r="Y11" i="19"/>
  <c r="Q11" i="19"/>
  <c r="O11" i="19"/>
  <c r="W6" i="19"/>
  <c r="Y6" i="19"/>
  <c r="O6" i="19"/>
  <c r="Q6" i="19"/>
  <c r="Y182" i="19"/>
  <c r="W182" i="19"/>
  <c r="Q182" i="19"/>
  <c r="M182" i="19"/>
  <c r="Y176" i="19"/>
  <c r="W176" i="19"/>
  <c r="Q176" i="19"/>
  <c r="Y166" i="19"/>
  <c r="W166" i="19"/>
  <c r="Q166" i="19"/>
  <c r="M166" i="19"/>
  <c r="W162" i="19"/>
  <c r="Y162" i="19"/>
  <c r="Q162" i="19"/>
  <c r="O162" i="19"/>
  <c r="Y157" i="19"/>
  <c r="W157" i="19"/>
  <c r="Q157" i="19"/>
  <c r="O157" i="19"/>
  <c r="W146" i="19"/>
  <c r="Y146" i="19"/>
  <c r="Q146" i="19"/>
  <c r="O146" i="19"/>
  <c r="Y139" i="19"/>
  <c r="W139" i="19"/>
  <c r="Q139" i="19"/>
  <c r="O139" i="19"/>
  <c r="Y129" i="19"/>
  <c r="W129" i="19"/>
  <c r="Q129" i="19"/>
  <c r="O129" i="19"/>
  <c r="Y124" i="19"/>
  <c r="W124" i="19"/>
  <c r="Q124" i="19"/>
  <c r="M124" i="19"/>
  <c r="Y118" i="19"/>
  <c r="W118" i="19"/>
  <c r="Q118" i="19"/>
  <c r="O118" i="19"/>
  <c r="M176" i="19"/>
  <c r="M162" i="19"/>
  <c r="M157" i="19"/>
  <c r="U151" i="19"/>
  <c r="S151" i="19"/>
  <c r="M146" i="19"/>
  <c r="M139" i="19"/>
  <c r="M129" i="19"/>
  <c r="M123" i="19"/>
  <c r="M118" i="19"/>
  <c r="M106" i="19"/>
  <c r="M93" i="19"/>
  <c r="M88" i="19"/>
  <c r="M83" i="19"/>
  <c r="M70" i="19"/>
  <c r="M65" i="19"/>
  <c r="M54" i="19"/>
  <c r="M49" i="19"/>
  <c r="S15" i="19"/>
  <c r="U15" i="19"/>
  <c r="O86" i="19"/>
  <c r="O21" i="19"/>
  <c r="Q21" i="19"/>
  <c r="Y52" i="19"/>
  <c r="W52" i="19"/>
  <c r="Q52" i="19"/>
  <c r="O52" i="19"/>
  <c r="M52" i="19"/>
  <c r="Y60" i="19"/>
  <c r="W60" i="19"/>
  <c r="Q60" i="19"/>
  <c r="O60" i="19"/>
  <c r="M60" i="19"/>
  <c r="Y64" i="19"/>
  <c r="W64" i="19"/>
  <c r="Q64" i="19"/>
  <c r="M64" i="19"/>
  <c r="Y72" i="19"/>
  <c r="W72" i="19"/>
  <c r="Q72" i="19"/>
  <c r="O72" i="19"/>
  <c r="M72" i="19"/>
  <c r="Y27" i="19"/>
  <c r="W27" i="19"/>
  <c r="Q27" i="19"/>
  <c r="O27" i="19"/>
  <c r="M27" i="19"/>
  <c r="Y31" i="19"/>
  <c r="W31" i="19"/>
  <c r="Q31" i="19"/>
  <c r="O31" i="19"/>
  <c r="M31" i="19"/>
  <c r="Y35" i="19"/>
  <c r="W35" i="19"/>
  <c r="O35" i="19"/>
  <c r="Q35" i="19"/>
  <c r="M35" i="19"/>
  <c r="Y39" i="19"/>
  <c r="W39" i="19"/>
  <c r="Q39" i="19"/>
  <c r="M39" i="19"/>
  <c r="Y95" i="19"/>
  <c r="W95" i="19"/>
  <c r="Q95" i="19"/>
  <c r="M95" i="19"/>
  <c r="Y99" i="19"/>
  <c r="W99" i="19"/>
  <c r="Q99" i="19"/>
  <c r="M99" i="19"/>
  <c r="Y143" i="19"/>
  <c r="W143" i="19"/>
  <c r="Q143" i="19"/>
  <c r="O143" i="19"/>
  <c r="Y147" i="19"/>
  <c r="W147" i="19"/>
  <c r="Q147" i="19"/>
  <c r="O147" i="19"/>
  <c r="Y151" i="19"/>
  <c r="W151" i="19"/>
  <c r="Q151" i="19"/>
  <c r="O151" i="19"/>
  <c r="Y155" i="19"/>
  <c r="W155" i="19"/>
  <c r="O155" i="19"/>
  <c r="Y159" i="19"/>
  <c r="W159" i="19"/>
  <c r="Q159" i="19"/>
  <c r="O159" i="19"/>
  <c r="Y94" i="19"/>
  <c r="W94" i="19"/>
  <c r="Q94" i="19"/>
  <c r="O94" i="19"/>
  <c r="Y84" i="19"/>
  <c r="W84" i="19"/>
  <c r="Q84" i="19"/>
  <c r="O84" i="19"/>
  <c r="Y77" i="19"/>
  <c r="W77" i="19"/>
  <c r="O77" i="19"/>
  <c r="Q77" i="19"/>
  <c r="Y61" i="19"/>
  <c r="W61" i="19"/>
  <c r="O61" i="19"/>
  <c r="Q61" i="19"/>
  <c r="Y42" i="19"/>
  <c r="W42" i="19"/>
  <c r="Q42" i="19"/>
  <c r="O42" i="19"/>
  <c r="Y26" i="19"/>
  <c r="W26" i="19"/>
  <c r="Q26" i="19"/>
  <c r="O26" i="19"/>
  <c r="W19" i="19"/>
  <c r="Y19" i="19"/>
  <c r="Q19" i="19"/>
  <c r="O19" i="19"/>
  <c r="W7" i="19"/>
  <c r="Y7" i="19"/>
  <c r="Q7" i="19"/>
  <c r="O7" i="19"/>
  <c r="Y196" i="19"/>
  <c r="W196" i="19"/>
  <c r="Q196" i="19"/>
  <c r="M196" i="19"/>
  <c r="Y158" i="19"/>
  <c r="W158" i="19"/>
  <c r="Q158" i="19"/>
  <c r="O158" i="19"/>
  <c r="Y142" i="19"/>
  <c r="W142" i="19"/>
  <c r="Q142" i="19"/>
  <c r="O142" i="19"/>
  <c r="Y125" i="19"/>
  <c r="W125" i="19"/>
  <c r="O125" i="19"/>
  <c r="Q125" i="19"/>
  <c r="M195" i="19"/>
  <c r="M158" i="19"/>
  <c r="M147" i="19"/>
  <c r="M142" i="19"/>
  <c r="M125" i="19"/>
  <c r="M119" i="19"/>
  <c r="M94" i="19"/>
  <c r="M84" i="19"/>
  <c r="M77" i="19"/>
  <c r="M61" i="19"/>
  <c r="M41" i="19"/>
  <c r="M30" i="19"/>
  <c r="M25" i="19"/>
  <c r="M18" i="19"/>
  <c r="M16" i="19"/>
  <c r="M11" i="19"/>
  <c r="M6" i="19"/>
  <c r="O182" i="19"/>
  <c r="O176" i="19"/>
  <c r="O95" i="19"/>
  <c r="O90" i="19"/>
  <c r="O70" i="19"/>
  <c r="O9" i="19"/>
  <c r="Q155" i="19"/>
  <c r="Q117" i="19"/>
  <c r="Q53" i="19"/>
  <c r="W5" i="19"/>
  <c r="Y5" i="19"/>
  <c r="Q5" i="19"/>
  <c r="O5" i="19"/>
  <c r="M5" i="19"/>
  <c r="W17" i="19"/>
  <c r="Y17" i="19"/>
  <c r="O17" i="19"/>
  <c r="Q17" i="19"/>
  <c r="M17" i="19"/>
  <c r="Y82" i="19"/>
  <c r="W82" i="19"/>
  <c r="Q82" i="19"/>
  <c r="M82" i="19"/>
  <c r="M98" i="19"/>
  <c r="M4" i="19"/>
  <c r="Y46" i="19"/>
  <c r="W46" i="19"/>
  <c r="Q46" i="19"/>
  <c r="M46" i="19"/>
  <c r="M11" i="20"/>
  <c r="O11" i="20" s="1"/>
  <c r="M26" i="20"/>
  <c r="O26" i="20" s="1"/>
  <c r="M28" i="20"/>
  <c r="O28" i="20" s="1"/>
  <c r="M36" i="20"/>
  <c r="O36" i="20" s="1"/>
  <c r="M55" i="20"/>
  <c r="O55" i="20" s="1"/>
  <c r="M63" i="20"/>
  <c r="O63" i="20" s="1"/>
  <c r="M71" i="20"/>
  <c r="O71" i="20" s="1"/>
  <c r="M82" i="20"/>
  <c r="O82" i="20" s="1"/>
  <c r="M90" i="20"/>
  <c r="O90" i="20" s="1"/>
  <c r="M96" i="20"/>
  <c r="O96" i="20" s="1"/>
  <c r="M107" i="20"/>
  <c r="O107" i="20" s="1"/>
  <c r="M118" i="20"/>
  <c r="O118" i="20" s="1"/>
  <c r="M126" i="20"/>
  <c r="O126" i="20" s="1"/>
  <c r="M134" i="20"/>
  <c r="O134" i="20" s="1"/>
  <c r="M147" i="20"/>
  <c r="O147" i="20" s="1"/>
  <c r="M155" i="20"/>
  <c r="O155" i="20" s="1"/>
  <c r="M163" i="20"/>
  <c r="O163" i="20" s="1"/>
  <c r="M170" i="20"/>
  <c r="O170" i="20" s="1"/>
  <c r="M197" i="20"/>
  <c r="O197" i="20" s="1"/>
  <c r="M12" i="20"/>
  <c r="O12" i="20" s="1"/>
  <c r="M29" i="20"/>
  <c r="O29" i="20" s="1"/>
  <c r="M37" i="20"/>
  <c r="O37" i="20" s="1"/>
  <c r="M56" i="20"/>
  <c r="M64" i="20"/>
  <c r="O64" i="20" s="1"/>
  <c r="M72" i="20"/>
  <c r="O72" i="20" s="1"/>
  <c r="M83" i="20"/>
  <c r="O83" i="20" s="1"/>
  <c r="M91" i="20"/>
  <c r="O91" i="20" s="1"/>
  <c r="M97" i="20"/>
  <c r="O97" i="20" s="1"/>
  <c r="M108" i="20"/>
  <c r="O108" i="20" s="1"/>
  <c r="M119" i="20"/>
  <c r="O119" i="20" s="1"/>
  <c r="M127" i="20"/>
  <c r="O127" i="20" s="1"/>
  <c r="M135" i="20"/>
  <c r="O135" i="20" s="1"/>
  <c r="M148" i="20"/>
  <c r="O148" i="20" s="1"/>
  <c r="M156" i="20"/>
  <c r="O156" i="20" s="1"/>
  <c r="M164" i="20"/>
  <c r="O164" i="20" s="1"/>
  <c r="M171" i="20"/>
  <c r="O171" i="20" s="1"/>
  <c r="M179" i="20"/>
  <c r="O179" i="20" s="1"/>
  <c r="M187" i="20"/>
  <c r="O187" i="20" s="1"/>
  <c r="M198" i="20"/>
  <c r="O198" i="20" s="1"/>
  <c r="M14" i="20"/>
  <c r="O14" i="20" s="1"/>
  <c r="M18" i="20"/>
  <c r="O18" i="20" s="1"/>
  <c r="M39" i="20"/>
  <c r="O39" i="20" s="1"/>
  <c r="M50" i="20"/>
  <c r="O50" i="20" s="1"/>
  <c r="M58" i="20"/>
  <c r="O58" i="20" s="1"/>
  <c r="M66" i="20"/>
  <c r="O66" i="20" s="1"/>
  <c r="M85" i="20"/>
  <c r="O85" i="20" s="1"/>
  <c r="M110" i="20"/>
  <c r="O110" i="20" s="1"/>
  <c r="M121" i="20"/>
  <c r="O121" i="20" s="1"/>
  <c r="M129" i="20"/>
  <c r="O129" i="20" s="1"/>
  <c r="M150" i="20"/>
  <c r="O150" i="20" s="1"/>
  <c r="M158" i="20"/>
  <c r="O158" i="20" s="1"/>
  <c r="M173" i="20"/>
  <c r="O173" i="20" s="1"/>
  <c r="M181" i="20"/>
  <c r="O181" i="20" s="1"/>
  <c r="M189" i="20"/>
  <c r="O189" i="20" s="1"/>
  <c r="M200" i="20"/>
  <c r="O200" i="20" s="1"/>
  <c r="M7" i="20"/>
  <c r="O7" i="20" s="1"/>
  <c r="Q7" i="20"/>
  <c r="M15" i="20"/>
  <c r="O15" i="20" s="1"/>
  <c r="Q15" i="20"/>
  <c r="M19" i="20"/>
  <c r="O19" i="20" s="1"/>
  <c r="Q19" i="20"/>
  <c r="M32" i="20"/>
  <c r="O32" i="20" s="1"/>
  <c r="Q32" i="20"/>
  <c r="M40" i="20"/>
  <c r="O40" i="20" s="1"/>
  <c r="Q40" i="20"/>
  <c r="Q51" i="20"/>
  <c r="M51" i="20"/>
  <c r="O51" i="20" s="1"/>
  <c r="Q59" i="20"/>
  <c r="M59" i="20"/>
  <c r="O59" i="20" s="1"/>
  <c r="M75" i="20"/>
  <c r="O75" i="20" s="1"/>
  <c r="Q75" i="20"/>
  <c r="Q86" i="20"/>
  <c r="M86" i="20"/>
  <c r="O86" i="20" s="1"/>
  <c r="Q100" i="20"/>
  <c r="M100" i="20"/>
  <c r="O100" i="20" s="1"/>
  <c r="Q111" i="20"/>
  <c r="M111" i="20"/>
  <c r="O111" i="20" s="1"/>
  <c r="Q122" i="20"/>
  <c r="M122" i="20"/>
  <c r="O122" i="20" s="1"/>
  <c r="Q130" i="20"/>
  <c r="M130" i="20"/>
  <c r="O130" i="20" s="1"/>
  <c r="Q140" i="20"/>
  <c r="M140" i="20"/>
  <c r="O140" i="20" s="1"/>
  <c r="Q151" i="20"/>
  <c r="M151" i="20"/>
  <c r="O151" i="20" s="1"/>
  <c r="Q166" i="20"/>
  <c r="M166" i="20"/>
  <c r="O166" i="20" s="1"/>
  <c r="Q182" i="20"/>
  <c r="M182" i="20"/>
  <c r="O182" i="20" s="1"/>
  <c r="Q201" i="20"/>
  <c r="M201" i="20"/>
  <c r="O201" i="20" s="1"/>
  <c r="Q190" i="20"/>
  <c r="M190" i="20"/>
  <c r="O190" i="20" s="1"/>
  <c r="Q174" i="20"/>
  <c r="M174" i="20"/>
  <c r="O174" i="20" s="1"/>
  <c r="M67" i="20"/>
  <c r="O67" i="20" s="1"/>
  <c r="Q67" i="20"/>
  <c r="M159" i="20"/>
  <c r="O159" i="20" s="1"/>
  <c r="Q197" i="20"/>
  <c r="Q186" i="20"/>
  <c r="Q178" i="20"/>
  <c r="Q170" i="20"/>
  <c r="Q163" i="20"/>
  <c r="Q155" i="20"/>
  <c r="Q147" i="20"/>
  <c r="Q134" i="20"/>
  <c r="Q126" i="20"/>
  <c r="Q118" i="20"/>
  <c r="Q107" i="20"/>
  <c r="Q96" i="20"/>
  <c r="Q90" i="20"/>
  <c r="Q82" i="20"/>
  <c r="Q71" i="20"/>
  <c r="Q63" i="20"/>
  <c r="Q55" i="20"/>
  <c r="Q36" i="20"/>
  <c r="Q28" i="20"/>
  <c r="Q26" i="20"/>
  <c r="Q11" i="20"/>
  <c r="Q196" i="20"/>
  <c r="Q185" i="20"/>
  <c r="Q177" i="20"/>
  <c r="Q169" i="20"/>
  <c r="Q162" i="20"/>
  <c r="Q154" i="20"/>
  <c r="Q146" i="20"/>
  <c r="Q133" i="20"/>
  <c r="Q125" i="20"/>
  <c r="Q114" i="20"/>
  <c r="Q106" i="20"/>
  <c r="Q95" i="20"/>
  <c r="Q89" i="20"/>
  <c r="Q81" i="20"/>
  <c r="Q70" i="20"/>
  <c r="Q62" i="20"/>
  <c r="Q54" i="20"/>
  <c r="Q35" i="20"/>
  <c r="Q27" i="20"/>
  <c r="Q25" i="20"/>
  <c r="Q10" i="20"/>
  <c r="O56" i="20"/>
  <c r="Q192" i="20"/>
  <c r="Q184" i="20"/>
  <c r="Q176" i="20"/>
  <c r="Q168" i="20"/>
  <c r="Q161" i="20"/>
  <c r="Q153" i="20"/>
  <c r="Q145" i="20"/>
  <c r="Q132" i="20"/>
  <c r="Q124" i="20"/>
  <c r="Q113" i="20"/>
  <c r="Q105" i="20"/>
  <c r="Q94" i="20"/>
  <c r="Q88" i="20"/>
  <c r="Q77" i="20"/>
  <c r="Q69" i="20"/>
  <c r="Q61" i="20"/>
  <c r="Q53" i="20"/>
  <c r="Q45" i="20"/>
  <c r="Q34" i="20"/>
  <c r="Q21" i="20"/>
  <c r="Q9" i="20"/>
  <c r="Q191" i="20"/>
  <c r="Q183" i="20"/>
  <c r="Q175" i="20"/>
  <c r="Q167" i="20"/>
  <c r="Q160" i="20"/>
  <c r="Q152" i="20"/>
  <c r="Q141" i="20"/>
  <c r="Q131" i="20"/>
  <c r="Q123" i="20"/>
  <c r="Q112" i="20"/>
  <c r="Q101" i="20"/>
  <c r="Q93" i="20"/>
  <c r="Q87" i="20"/>
  <c r="Q76" i="20"/>
  <c r="Q68" i="20"/>
  <c r="Q60" i="20"/>
  <c r="Q52" i="20"/>
  <c r="Q41" i="20"/>
  <c r="Q33" i="20"/>
  <c r="Q20" i="20"/>
  <c r="Q16" i="20"/>
  <c r="Q8" i="20"/>
  <c r="Q200" i="20"/>
  <c r="Q189" i="20"/>
  <c r="Q181" i="20"/>
  <c r="Q173" i="20"/>
  <c r="Q158" i="20"/>
  <c r="Q150" i="20"/>
  <c r="Q139" i="20"/>
  <c r="Q129" i="20"/>
  <c r="Q121" i="20"/>
  <c r="Q110" i="20"/>
  <c r="Q99" i="20"/>
  <c r="Q85" i="20"/>
  <c r="Q74" i="20"/>
  <c r="Q66" i="20"/>
  <c r="Q58" i="20"/>
  <c r="Q50" i="20"/>
  <c r="Q39" i="20"/>
  <c r="Q31" i="20"/>
  <c r="Q18" i="20"/>
  <c r="Q14" i="20"/>
  <c r="Q6" i="20"/>
  <c r="O33" i="20"/>
  <c r="Q199" i="20"/>
  <c r="Q188" i="20"/>
  <c r="Q180" i="20"/>
  <c r="Q172" i="20"/>
  <c r="Q165" i="20"/>
  <c r="Q157" i="20"/>
  <c r="Q149" i="20"/>
  <c r="Q128" i="20"/>
  <c r="Q120" i="20"/>
  <c r="Q109" i="20"/>
  <c r="Q98" i="20"/>
  <c r="Q92" i="20"/>
  <c r="Q84" i="20"/>
  <c r="Q73" i="20"/>
  <c r="Q65" i="20"/>
  <c r="Q57" i="20"/>
  <c r="Q49" i="20"/>
  <c r="Q38" i="20"/>
  <c r="Q30" i="20"/>
  <c r="Q17" i="20"/>
  <c r="Q13" i="20"/>
  <c r="Q5" i="20"/>
  <c r="Q198" i="20"/>
  <c r="Q187" i="20"/>
  <c r="Q179" i="20"/>
  <c r="Q171" i="20"/>
  <c r="Q164" i="20"/>
  <c r="Q156" i="20"/>
  <c r="Q148" i="20"/>
  <c r="Q135" i="20"/>
  <c r="Q127" i="20"/>
  <c r="Q119" i="20"/>
  <c r="Q108" i="20"/>
  <c r="Q97" i="20"/>
  <c r="Q91" i="20"/>
  <c r="Q83" i="20"/>
  <c r="Q72" i="20"/>
  <c r="Q64" i="20"/>
  <c r="Q56" i="20"/>
  <c r="Q37" i="20"/>
  <c r="Q29" i="20"/>
  <c r="Q12" i="20"/>
  <c r="O180" i="20"/>
  <c r="O165" i="20"/>
  <c r="O149" i="20"/>
  <c r="O109" i="20"/>
  <c r="O5" i="20"/>
  <c r="O186" i="20"/>
  <c r="O177" i="20"/>
  <c r="O146" i="20"/>
  <c r="O133" i="20"/>
  <c r="O35" i="20"/>
  <c r="O25" i="20"/>
  <c r="O10" i="20"/>
  <c r="O168" i="20"/>
  <c r="O132" i="20"/>
  <c r="O113" i="20"/>
  <c r="O88" i="20"/>
  <c r="O69" i="20"/>
  <c r="O53" i="20"/>
  <c r="O183" i="20"/>
  <c r="O123" i="20"/>
  <c r="O112" i="20"/>
  <c r="O60" i="20"/>
  <c r="O52" i="20"/>
  <c r="O41" i="20"/>
  <c r="O16" i="20"/>
  <c r="O99" i="20"/>
  <c r="O74" i="20"/>
  <c r="O6" i="20"/>
  <c r="K4" i="20"/>
  <c r="W200" i="19" l="1"/>
  <c r="O200" i="19"/>
  <c r="M200" i="19"/>
  <c r="Y200" i="19"/>
  <c r="B9" i="22" s="1"/>
  <c r="Q4" i="19"/>
  <c r="Q200" i="19" s="1"/>
  <c r="K200" i="19"/>
  <c r="F17" i="2" s="1"/>
  <c r="U42" i="19"/>
  <c r="S159" i="19"/>
  <c r="U143" i="19"/>
  <c r="U34" i="19"/>
  <c r="U177" i="19"/>
  <c r="U155" i="19"/>
  <c r="S169" i="19"/>
  <c r="S185" i="19"/>
  <c r="S165" i="19"/>
  <c r="S7" i="19"/>
  <c r="S22" i="19"/>
  <c r="U6" i="19"/>
  <c r="S6" i="19"/>
  <c r="U77" i="19"/>
  <c r="S77" i="19"/>
  <c r="U70" i="19"/>
  <c r="S70" i="19"/>
  <c r="U139" i="19"/>
  <c r="S139" i="19"/>
  <c r="S78" i="19"/>
  <c r="U78" i="19"/>
  <c r="U53" i="19"/>
  <c r="S53" i="19"/>
  <c r="S46" i="19"/>
  <c r="U46" i="19"/>
  <c r="S4" i="19"/>
  <c r="S11" i="19"/>
  <c r="U11" i="19"/>
  <c r="U30" i="19"/>
  <c r="S30" i="19"/>
  <c r="S84" i="19"/>
  <c r="U84" i="19"/>
  <c r="S99" i="19"/>
  <c r="U99" i="19"/>
  <c r="U95" i="19"/>
  <c r="S95" i="19"/>
  <c r="U39" i="19"/>
  <c r="S39" i="19"/>
  <c r="U35" i="19"/>
  <c r="S35" i="19"/>
  <c r="U72" i="19"/>
  <c r="S72" i="19"/>
  <c r="U49" i="19"/>
  <c r="S49" i="19"/>
  <c r="U83" i="19"/>
  <c r="S83" i="19"/>
  <c r="U93" i="19"/>
  <c r="S93" i="19"/>
  <c r="U123" i="19"/>
  <c r="S123" i="19"/>
  <c r="U146" i="19"/>
  <c r="S146" i="19"/>
  <c r="U162" i="19"/>
  <c r="S162" i="19"/>
  <c r="U124" i="19"/>
  <c r="S124" i="19"/>
  <c r="U9" i="19"/>
  <c r="S9" i="19"/>
  <c r="S173" i="19"/>
  <c r="U173" i="19"/>
  <c r="S113" i="19"/>
  <c r="U113" i="19"/>
  <c r="U109" i="19"/>
  <c r="S109" i="19"/>
  <c r="U105" i="19"/>
  <c r="S105" i="19"/>
  <c r="U69" i="19"/>
  <c r="S69" i="19"/>
  <c r="U102" i="19"/>
  <c r="S102" i="19"/>
  <c r="U76" i="19"/>
  <c r="S76" i="19"/>
  <c r="U121" i="19"/>
  <c r="S121" i="19"/>
  <c r="U145" i="19"/>
  <c r="S145" i="19"/>
  <c r="U132" i="19"/>
  <c r="S132" i="19"/>
  <c r="S101" i="19"/>
  <c r="U101" i="19"/>
  <c r="U187" i="19"/>
  <c r="S187" i="19"/>
  <c r="U171" i="19"/>
  <c r="S171" i="19"/>
  <c r="U144" i="19"/>
  <c r="S144" i="19"/>
  <c r="S107" i="19"/>
  <c r="U107" i="19"/>
  <c r="S67" i="19"/>
  <c r="U67" i="19"/>
  <c r="U51" i="19"/>
  <c r="S51" i="19"/>
  <c r="U40" i="19"/>
  <c r="S40" i="19"/>
  <c r="U170" i="19"/>
  <c r="S170" i="19"/>
  <c r="U81" i="19"/>
  <c r="S81" i="19"/>
  <c r="U58" i="19"/>
  <c r="S58" i="19"/>
  <c r="U73" i="19"/>
  <c r="S73" i="19"/>
  <c r="U91" i="19"/>
  <c r="S91" i="19"/>
  <c r="S29" i="19"/>
  <c r="U29" i="19"/>
  <c r="U10" i="19"/>
  <c r="S10" i="19"/>
  <c r="U4" i="19"/>
  <c r="U98" i="19"/>
  <c r="S98" i="19"/>
  <c r="U82" i="19"/>
  <c r="S82" i="19"/>
  <c r="U17" i="19"/>
  <c r="S17" i="19"/>
  <c r="U16" i="19"/>
  <c r="S16" i="19"/>
  <c r="S41" i="19"/>
  <c r="U41" i="19"/>
  <c r="S119" i="19"/>
  <c r="U119" i="19"/>
  <c r="S142" i="19"/>
  <c r="U142" i="19"/>
  <c r="U31" i="19"/>
  <c r="S31" i="19"/>
  <c r="U64" i="19"/>
  <c r="S64" i="19"/>
  <c r="U60" i="19"/>
  <c r="S60" i="19"/>
  <c r="U54" i="19"/>
  <c r="S54" i="19"/>
  <c r="U88" i="19"/>
  <c r="S88" i="19"/>
  <c r="U106" i="19"/>
  <c r="S106" i="19"/>
  <c r="U129" i="19"/>
  <c r="S129" i="19"/>
  <c r="U86" i="19"/>
  <c r="S86" i="19"/>
  <c r="U21" i="19"/>
  <c r="S21" i="19"/>
  <c r="S189" i="19"/>
  <c r="U189" i="19"/>
  <c r="U45" i="19"/>
  <c r="S45" i="19"/>
  <c r="U92" i="19"/>
  <c r="S92" i="19"/>
  <c r="U137" i="19"/>
  <c r="S137" i="19"/>
  <c r="U68" i="19"/>
  <c r="S68" i="19"/>
  <c r="U56" i="19"/>
  <c r="S56" i="19"/>
  <c r="S172" i="19"/>
  <c r="U172" i="19"/>
  <c r="S168" i="19"/>
  <c r="U168" i="19"/>
  <c r="U161" i="19"/>
  <c r="S161" i="19"/>
  <c r="U128" i="19"/>
  <c r="S128" i="19"/>
  <c r="U97" i="19"/>
  <c r="S97" i="19"/>
  <c r="U167" i="19"/>
  <c r="S167" i="19"/>
  <c r="U160" i="19"/>
  <c r="S160" i="19"/>
  <c r="U156" i="19"/>
  <c r="S156" i="19"/>
  <c r="U100" i="19"/>
  <c r="S100" i="19"/>
  <c r="U63" i="19"/>
  <c r="S63" i="19"/>
  <c r="U186" i="19"/>
  <c r="S186" i="19"/>
  <c r="U114" i="19"/>
  <c r="S114" i="19"/>
  <c r="U74" i="19"/>
  <c r="S74" i="19"/>
  <c r="S50" i="19"/>
  <c r="U50" i="19"/>
  <c r="U12" i="19"/>
  <c r="S12" i="19"/>
  <c r="U57" i="19"/>
  <c r="S57" i="19"/>
  <c r="U118" i="19"/>
  <c r="S118" i="19"/>
  <c r="U176" i="19"/>
  <c r="S176" i="19"/>
  <c r="U127" i="19"/>
  <c r="S127" i="19"/>
  <c r="U5" i="19"/>
  <c r="S5" i="19"/>
  <c r="U18" i="19"/>
  <c r="S18" i="19"/>
  <c r="U61" i="19"/>
  <c r="S61" i="19"/>
  <c r="U125" i="19"/>
  <c r="S125" i="19"/>
  <c r="S147" i="19"/>
  <c r="U147" i="19"/>
  <c r="U195" i="19"/>
  <c r="S195" i="19"/>
  <c r="S196" i="19"/>
  <c r="U196" i="19"/>
  <c r="U27" i="19"/>
  <c r="S27" i="19"/>
  <c r="U52" i="19"/>
  <c r="S52" i="19"/>
  <c r="U65" i="19"/>
  <c r="S65" i="19"/>
  <c r="S182" i="19"/>
  <c r="U182" i="19"/>
  <c r="F22" i="2"/>
  <c r="U115" i="19"/>
  <c r="S115" i="19"/>
  <c r="U190" i="19"/>
  <c r="S190" i="19"/>
  <c r="U117" i="19"/>
  <c r="S117" i="19"/>
  <c r="U150" i="19"/>
  <c r="S150" i="19"/>
  <c r="U90" i="19"/>
  <c r="S90" i="19"/>
  <c r="U13" i="19"/>
  <c r="S13" i="19"/>
  <c r="U164" i="19"/>
  <c r="S164" i="19"/>
  <c r="U153" i="19"/>
  <c r="S153" i="19"/>
  <c r="U138" i="19"/>
  <c r="S138" i="19"/>
  <c r="U120" i="19"/>
  <c r="S120" i="19"/>
  <c r="S112" i="19"/>
  <c r="U112" i="19"/>
  <c r="U87" i="19"/>
  <c r="S87" i="19"/>
  <c r="U198" i="19"/>
  <c r="S198" i="19"/>
  <c r="U183" i="19"/>
  <c r="S183" i="19"/>
  <c r="U163" i="19"/>
  <c r="S163" i="19"/>
  <c r="U152" i="19"/>
  <c r="S152" i="19"/>
  <c r="U96" i="19"/>
  <c r="S96" i="19"/>
  <c r="U36" i="19"/>
  <c r="S36" i="19"/>
  <c r="U32" i="19"/>
  <c r="S32" i="19"/>
  <c r="S178" i="19"/>
  <c r="U178" i="19"/>
  <c r="S130" i="19"/>
  <c r="U130" i="19"/>
  <c r="S126" i="19"/>
  <c r="U126" i="19"/>
  <c r="U110" i="19"/>
  <c r="S110" i="19"/>
  <c r="S89" i="19"/>
  <c r="U89" i="19"/>
  <c r="S66" i="19"/>
  <c r="U66" i="19"/>
  <c r="U8" i="19"/>
  <c r="S8" i="19"/>
  <c r="U38" i="19"/>
  <c r="S38" i="19"/>
  <c r="S37" i="19"/>
  <c r="U37" i="19"/>
  <c r="U14" i="19"/>
  <c r="S14" i="19"/>
  <c r="S25" i="19"/>
  <c r="U25" i="19"/>
  <c r="U94" i="19"/>
  <c r="S94" i="19"/>
  <c r="S158" i="19"/>
  <c r="U158" i="19"/>
  <c r="U157" i="19"/>
  <c r="S157" i="19"/>
  <c r="U166" i="19"/>
  <c r="S166" i="19"/>
  <c r="S131" i="19"/>
  <c r="U131" i="19"/>
  <c r="S154" i="19"/>
  <c r="U154" i="19"/>
  <c r="S188" i="19"/>
  <c r="U188" i="19"/>
  <c r="S184" i="19"/>
  <c r="U184" i="19"/>
  <c r="U180" i="19"/>
  <c r="S180" i="19"/>
  <c r="U149" i="19"/>
  <c r="S149" i="19"/>
  <c r="U116" i="19"/>
  <c r="S116" i="19"/>
  <c r="U108" i="19"/>
  <c r="S108" i="19"/>
  <c r="U194" i="19"/>
  <c r="S194" i="19"/>
  <c r="U179" i="19"/>
  <c r="S179" i="19"/>
  <c r="U175" i="19"/>
  <c r="S175" i="19"/>
  <c r="U148" i="19"/>
  <c r="S148" i="19"/>
  <c r="U111" i="19"/>
  <c r="S111" i="19"/>
  <c r="U75" i="19"/>
  <c r="S75" i="19"/>
  <c r="U71" i="19"/>
  <c r="S71" i="19"/>
  <c r="U59" i="19"/>
  <c r="S59" i="19"/>
  <c r="S55" i="19"/>
  <c r="U55" i="19"/>
  <c r="U28" i="19"/>
  <c r="S28" i="19"/>
  <c r="U197" i="19"/>
  <c r="S197" i="19"/>
  <c r="U193" i="19"/>
  <c r="S193" i="19"/>
  <c r="U174" i="19"/>
  <c r="S174" i="19"/>
  <c r="S136" i="19"/>
  <c r="U136" i="19"/>
  <c r="U122" i="19"/>
  <c r="S122" i="19"/>
  <c r="S85" i="19"/>
  <c r="U85" i="19"/>
  <c r="S62" i="19"/>
  <c r="U62" i="19"/>
  <c r="U20" i="19"/>
  <c r="S20" i="19"/>
  <c r="S33" i="19"/>
  <c r="U33" i="19"/>
  <c r="M4" i="20"/>
  <c r="O4" i="20" s="1"/>
  <c r="F13" i="2"/>
  <c r="Q4" i="20"/>
  <c r="B8" i="22" s="1"/>
  <c r="I44" i="3"/>
  <c r="H14" i="2" s="1"/>
  <c r="F18" i="2" l="1"/>
  <c r="S200" i="19"/>
  <c r="U200" i="19"/>
  <c r="B10" i="22"/>
  <c r="F21" i="2"/>
  <c r="B9" i="21"/>
  <c r="B10" i="21" s="1"/>
  <c r="F15" i="2"/>
  <c r="I15" i="2" s="1"/>
  <c r="F14" i="2" l="1"/>
  <c r="I14" i="2" s="1"/>
  <c r="B20" i="21"/>
  <c r="F30" i="2" s="1"/>
  <c r="I30" i="2" s="1"/>
  <c r="B13" i="22"/>
  <c r="F32" i="2" s="1"/>
  <c r="I32" i="2" s="1"/>
  <c r="I31" i="2" s="1"/>
  <c r="H27" i="2"/>
  <c r="H26" i="2"/>
  <c r="H25" i="2"/>
  <c r="I19" i="2"/>
  <c r="H17" i="2"/>
  <c r="I17" i="2" s="1"/>
  <c r="I9" i="2"/>
  <c r="B22" i="4"/>
  <c r="B21" i="4"/>
  <c r="F9" i="4"/>
  <c r="J9" i="4" s="1"/>
  <c r="B10" i="4"/>
  <c r="F18" i="4" s="1"/>
  <c r="I22" i="2" l="1"/>
  <c r="F10" i="4"/>
  <c r="F22" i="4"/>
  <c r="F28" i="2" s="1"/>
  <c r="I28" i="2" s="1"/>
  <c r="B11" i="4"/>
  <c r="B25" i="4" s="1"/>
  <c r="J10" i="4" l="1"/>
  <c r="J18" i="4" s="1"/>
  <c r="J22" i="4" s="1"/>
  <c r="F27" i="2" s="1"/>
  <c r="I27" i="2" s="1"/>
  <c r="F11" i="4"/>
  <c r="J11" i="4" s="1"/>
  <c r="B26" i="4"/>
  <c r="F6" i="3"/>
  <c r="I6" i="3" s="1"/>
  <c r="F5" i="3"/>
  <c r="I5" i="3" s="1"/>
  <c r="H25" i="3"/>
  <c r="H26" i="3"/>
  <c r="H27" i="3"/>
  <c r="H28" i="3"/>
  <c r="H29" i="3"/>
  <c r="H30" i="3"/>
  <c r="H31" i="3"/>
  <c r="H24" i="3"/>
  <c r="H13" i="3"/>
  <c r="H14" i="3"/>
  <c r="H15" i="3"/>
  <c r="H16" i="3"/>
  <c r="H17" i="3"/>
  <c r="H18" i="3"/>
  <c r="H12" i="3"/>
  <c r="I19" i="3" l="1"/>
  <c r="I10" i="2" s="1"/>
  <c r="I8" i="2" s="1"/>
  <c r="B28" i="4"/>
  <c r="B31" i="4" s="1"/>
  <c r="I21" i="2"/>
  <c r="I20" i="2" s="1"/>
  <c r="I32" i="3"/>
  <c r="I7" i="2"/>
  <c r="I6" i="2" s="1"/>
  <c r="E6" i="10" s="1"/>
  <c r="E6" i="9" l="1"/>
  <c r="H13" i="2"/>
  <c r="I13" i="2" s="1"/>
  <c r="H18" i="2"/>
  <c r="I18" i="2" s="1"/>
  <c r="E8" i="10"/>
  <c r="K8" i="10" s="1"/>
  <c r="E7" i="9"/>
  <c r="B32" i="4"/>
  <c r="F26" i="2" s="1"/>
  <c r="I26" i="2" s="1"/>
  <c r="F25" i="2"/>
  <c r="I25" i="2" s="1"/>
  <c r="E12" i="10"/>
  <c r="L6" i="10"/>
  <c r="K6" i="10"/>
  <c r="R6" i="10"/>
  <c r="Q6" i="10"/>
  <c r="P6" i="10"/>
  <c r="O6" i="10"/>
  <c r="N6" i="10"/>
  <c r="M6" i="10"/>
  <c r="I11" i="2" l="1"/>
  <c r="N8" i="10"/>
  <c r="R8" i="10"/>
  <c r="Q8" i="10"/>
  <c r="M8" i="10"/>
  <c r="P8" i="10"/>
  <c r="L8" i="10"/>
  <c r="O8" i="10"/>
  <c r="I24" i="2"/>
  <c r="E9" i="9"/>
  <c r="P12" i="10"/>
  <c r="O12" i="10"/>
  <c r="Q12" i="10"/>
  <c r="K12" i="10"/>
  <c r="L12" i="10"/>
  <c r="N12" i="10"/>
  <c r="R12" i="10"/>
  <c r="M12" i="10"/>
  <c r="E10" i="10" l="1"/>
  <c r="E8" i="9"/>
  <c r="I29" i="2"/>
  <c r="I23" i="2" s="1"/>
  <c r="I33" i="2" s="1"/>
  <c r="J8" i="2" l="1"/>
  <c r="J6" i="2"/>
  <c r="J7" i="2"/>
  <c r="J11" i="2"/>
  <c r="P10" i="10"/>
  <c r="K10" i="10"/>
  <c r="M10" i="10"/>
  <c r="Q10" i="10"/>
  <c r="N10" i="10"/>
  <c r="R10" i="10"/>
  <c r="O10" i="10"/>
  <c r="L10" i="10"/>
  <c r="E14" i="10"/>
  <c r="E10" i="9"/>
  <c r="J31" i="2" l="1"/>
  <c r="J28" i="2"/>
  <c r="J17" i="2"/>
  <c r="J14" i="2"/>
  <c r="J15" i="2"/>
  <c r="J32" i="2"/>
  <c r="J18" i="2"/>
  <c r="J23" i="2"/>
  <c r="J26" i="2"/>
  <c r="J25" i="2"/>
  <c r="J20" i="2"/>
  <c r="J33" i="2"/>
  <c r="J27" i="2"/>
  <c r="J19" i="2"/>
  <c r="J22" i="2"/>
  <c r="G11" i="9"/>
  <c r="H10" i="9" s="1"/>
  <c r="J9" i="2"/>
  <c r="J30" i="2"/>
  <c r="G16" i="10"/>
  <c r="J21" i="2"/>
  <c r="J13" i="2"/>
  <c r="J10" i="2"/>
  <c r="J24" i="2"/>
  <c r="J29" i="2"/>
  <c r="L14" i="10"/>
  <c r="L18" i="10" s="1"/>
  <c r="M14" i="10"/>
  <c r="M18" i="10" s="1"/>
  <c r="N14" i="10"/>
  <c r="N18" i="10" s="1"/>
  <c r="O14" i="10"/>
  <c r="O18" i="10" s="1"/>
  <c r="P14" i="10"/>
  <c r="P18" i="10" s="1"/>
  <c r="Q14" i="10"/>
  <c r="Q18" i="10" s="1"/>
  <c r="R14" i="10"/>
  <c r="R18" i="10" s="1"/>
  <c r="K14" i="10"/>
  <c r="K18" i="10" s="1"/>
  <c r="R19" i="10" l="1"/>
  <c r="N19" i="10"/>
  <c r="M19" i="10"/>
  <c r="O19" i="10"/>
  <c r="L19" i="10"/>
  <c r="Q19" i="10"/>
  <c r="P19" i="10"/>
  <c r="K20" i="10"/>
  <c r="L20" i="10" s="1"/>
  <c r="M20" i="10" s="1"/>
  <c r="N20" i="10" s="1"/>
  <c r="O20" i="10" s="1"/>
  <c r="P20" i="10" s="1"/>
  <c r="Q20" i="10" s="1"/>
  <c r="R20" i="10" s="1"/>
  <c r="K19" i="10"/>
  <c r="K21" i="10" s="1"/>
  <c r="H9" i="9"/>
  <c r="H11" i="9"/>
  <c r="H8" i="9"/>
  <c r="H7" i="9"/>
  <c r="H6" i="9"/>
  <c r="L21" i="10" l="1"/>
  <c r="M21" i="10" s="1"/>
  <c r="N21" i="10" s="1"/>
  <c r="O21" i="10" s="1"/>
  <c r="P21" i="10" s="1"/>
  <c r="Q21" i="10" s="1"/>
  <c r="R21" i="10" s="1"/>
</calcChain>
</file>

<file path=xl/sharedStrings.xml><?xml version="1.0" encoding="utf-8"?>
<sst xmlns="http://schemas.openxmlformats.org/spreadsheetml/2006/main" count="4562" uniqueCount="1328">
  <si>
    <t>QUADRO DE RUAS</t>
  </si>
  <si>
    <t>ITEM</t>
  </si>
  <si>
    <t>LOGRADOURO</t>
  </si>
  <si>
    <t>COORDENADAS</t>
  </si>
  <si>
    <t>EXTENS ÃO</t>
  </si>
  <si>
    <t>LARGUR A</t>
  </si>
  <si>
    <t>ÁREA</t>
  </si>
  <si>
    <t>INICIAL</t>
  </si>
  <si>
    <t>FINAL</t>
  </si>
  <si>
    <t>(m)</t>
  </si>
  <si>
    <t>(m²)</t>
  </si>
  <si>
    <t>RUA SEM NOME 8 VERTICAL</t>
  </si>
  <si>
    <t xml:space="preserve">RUA SEM NOME 4 HORIZONTAL </t>
  </si>
  <si>
    <t xml:space="preserve">RUA SEM NOME 5 HORIZONTAL </t>
  </si>
  <si>
    <t xml:space="preserve">RUA SEM NOME 7 VERTICAL </t>
  </si>
  <si>
    <t>RUA SEM NOME 3 HORIZONTAL</t>
  </si>
  <si>
    <t xml:space="preserve">RUA SEM NOME 6 VERTICAL </t>
  </si>
  <si>
    <t xml:space="preserve">RUA SEM NOME 5 VERTICAL </t>
  </si>
  <si>
    <t xml:space="preserve">RUA SEM NOME 4 VERTICAL </t>
  </si>
  <si>
    <t xml:space="preserve">RUA SEM NOME 2 HORIZONTAL </t>
  </si>
  <si>
    <t>RUA SEM NOME 1 HORIZONTAL</t>
  </si>
  <si>
    <t>RUA SEM NOME 3 VERTICAL</t>
  </si>
  <si>
    <t xml:space="preserve">RUA SEM NOME 2 VERTICAL </t>
  </si>
  <si>
    <t xml:space="preserve">RUA SEM NOME 1 VERTICAL </t>
  </si>
  <si>
    <t xml:space="preserve">RUA DA DECLAMAÇÃO </t>
  </si>
  <si>
    <t xml:space="preserve">RUA DA FÉ </t>
  </si>
  <si>
    <t xml:space="preserve">RUA DA GLÓRIA </t>
  </si>
  <si>
    <t xml:space="preserve">RUA DA HARMÔNIA </t>
  </si>
  <si>
    <t xml:space="preserve">RUA DA BONDADE </t>
  </si>
  <si>
    <t xml:space="preserve">RUA TRÊS </t>
  </si>
  <si>
    <t>RUA UM</t>
  </si>
  <si>
    <t xml:space="preserve">RUA DOIS </t>
  </si>
  <si>
    <t xml:space="preserve">RUA QUATRO </t>
  </si>
  <si>
    <t xml:space="preserve">AV. A </t>
  </si>
  <si>
    <t>RUA TOPÁZIO</t>
  </si>
  <si>
    <t xml:space="preserve">RUA BOLIVIA </t>
  </si>
  <si>
    <t xml:space="preserve">RUA EQUADOR </t>
  </si>
  <si>
    <t xml:space="preserve">RUA URUGUAI </t>
  </si>
  <si>
    <t>RUA COLÔMBIA</t>
  </si>
  <si>
    <t xml:space="preserve">RUA A </t>
  </si>
  <si>
    <t xml:space="preserve">RUA ITÁLIA </t>
  </si>
  <si>
    <t>RUA PORTUGAL</t>
  </si>
  <si>
    <t xml:space="preserve">RUA FINLÂNDIA </t>
  </si>
  <si>
    <t xml:space="preserve">RUA POLÔNIA  </t>
  </si>
  <si>
    <t xml:space="preserve">RUA HOLANDA </t>
  </si>
  <si>
    <t xml:space="preserve">RUA SEM NOME 1 HORIZONTAL </t>
  </si>
  <si>
    <t xml:space="preserve">TRAVESSA DAS OLIVEIRAS </t>
  </si>
  <si>
    <t>RUA DAS FLORES - PT 2</t>
  </si>
  <si>
    <t xml:space="preserve">RUA 3 </t>
  </si>
  <si>
    <t xml:space="preserve">TRAVESSA DAS OLIVEIRAS - PT 2 </t>
  </si>
  <si>
    <t>15°38'26.30"S</t>
  </si>
  <si>
    <t xml:space="preserve"> 56° 5'57.94"O</t>
  </si>
  <si>
    <t>15°38'25.62"S</t>
  </si>
  <si>
    <t xml:space="preserve"> 56° 5'54.22"O</t>
  </si>
  <si>
    <t>RUA 12</t>
  </si>
  <si>
    <t xml:space="preserve">RUA DOS LIRIOS </t>
  </si>
  <si>
    <t xml:space="preserve">RUA 4 </t>
  </si>
  <si>
    <t xml:space="preserve">RUA DAS FLORES </t>
  </si>
  <si>
    <t>RUA C</t>
  </si>
  <si>
    <t xml:space="preserve">RUA E </t>
  </si>
  <si>
    <t xml:space="preserve">RUA PARIS </t>
  </si>
  <si>
    <t>RUA H</t>
  </si>
  <si>
    <t xml:space="preserve">RUA L </t>
  </si>
  <si>
    <t>RUA N</t>
  </si>
  <si>
    <t>RUA BUENOS AIRES</t>
  </si>
  <si>
    <t xml:space="preserve">RUA ILHA DE MARAJÓ </t>
  </si>
  <si>
    <t>RUA NEW YORK</t>
  </si>
  <si>
    <t xml:space="preserve">RUA HAWAI </t>
  </si>
  <si>
    <t xml:space="preserve">RUA MANOEL ROBERTO </t>
  </si>
  <si>
    <t>15°40'14.64"S</t>
  </si>
  <si>
    <t xml:space="preserve"> 56° 5'28.13"O</t>
  </si>
  <si>
    <t>15°40'18.86"S</t>
  </si>
  <si>
    <t xml:space="preserve"> 56° 5'24.26"O</t>
  </si>
  <si>
    <t xml:space="preserve">RUA GUANANDES </t>
  </si>
  <si>
    <t>RUA MOISES NADAF</t>
  </si>
  <si>
    <t>RUA 26 DE DEZEMBRO</t>
  </si>
  <si>
    <t xml:space="preserve">RUA MARIO DE ALMEIDA </t>
  </si>
  <si>
    <t>RUA 5</t>
  </si>
  <si>
    <t xml:space="preserve">RUA MARIO DE ALMEIDA 2 </t>
  </si>
  <si>
    <t xml:space="preserve">RUA ZUMIRA FERRAZ </t>
  </si>
  <si>
    <t>15°40'29.00"S</t>
  </si>
  <si>
    <t xml:space="preserve"> 56° 5'28.78"O</t>
  </si>
  <si>
    <t>15°40'22.38"S</t>
  </si>
  <si>
    <t xml:space="preserve"> 56° 5'21.21"O</t>
  </si>
  <si>
    <t>RUA SAPEZAL</t>
  </si>
  <si>
    <t>15°40'26.97"S</t>
  </si>
  <si>
    <t xml:space="preserve"> 56° 5'29.95"O</t>
  </si>
  <si>
    <t>15°40'24.31"S</t>
  </si>
  <si>
    <t xml:space="preserve"> 56° 5'26.99"O</t>
  </si>
  <si>
    <t xml:space="preserve">RUA ADÉLINO P. DE CAMPOS </t>
  </si>
  <si>
    <t>15°38'56.70"S</t>
  </si>
  <si>
    <t xml:space="preserve"> 56° 9'4.72"O</t>
  </si>
  <si>
    <t xml:space="preserve">RUA CMTE. JOSÉ BUCAIR </t>
  </si>
  <si>
    <t>15°38'51.53"S</t>
  </si>
  <si>
    <t xml:space="preserve"> 56° 9'24.22"O</t>
  </si>
  <si>
    <t>15°39'0.73"S</t>
  </si>
  <si>
    <t xml:space="preserve"> 56° 9'7.04"O</t>
  </si>
  <si>
    <t xml:space="preserve">RUA AQUILINO ROBERTO  </t>
  </si>
  <si>
    <t>15°38'54.63"S</t>
  </si>
  <si>
    <t xml:space="preserve"> 56° 9'28.33"O</t>
  </si>
  <si>
    <t xml:space="preserve">RUA H </t>
  </si>
  <si>
    <t>RUA I</t>
  </si>
  <si>
    <t xml:space="preserve">RUA J </t>
  </si>
  <si>
    <t>RUA SEBATIÃO RAMOS</t>
  </si>
  <si>
    <t xml:space="preserve">RUA N </t>
  </si>
  <si>
    <t xml:space="preserve">RUA DIRCE LEITE DE CAMPOS </t>
  </si>
  <si>
    <t xml:space="preserve">RUA C </t>
  </si>
  <si>
    <t xml:space="preserve">RUA SEM NOME 3 HORIZONTAL </t>
  </si>
  <si>
    <t xml:space="preserve">RUA TREZE DE MAIO </t>
  </si>
  <si>
    <t xml:space="preserve">RUA MINISTRO LICÍNIO MONTEIRO </t>
  </si>
  <si>
    <t>RUA CAPITÃO JOSÉ OTTO SAMPAIO</t>
  </si>
  <si>
    <t>TRAVESSA GERTRÚDES PROBEST</t>
  </si>
  <si>
    <t xml:space="preserve">RUA PRESIDENTE DUTRA </t>
  </si>
  <si>
    <t>RUA JOSÉ BONIFÁCIO</t>
  </si>
  <si>
    <t>RUA JOAQUIM NABUCO PT 1</t>
  </si>
  <si>
    <t xml:space="preserve">RUA JOAQUIM NABUCO PT 2 </t>
  </si>
  <si>
    <t xml:space="preserve">RUA AMARILIS </t>
  </si>
  <si>
    <t xml:space="preserve">RUA IPÊ ROSA </t>
  </si>
  <si>
    <t xml:space="preserve">RUA AZALÉIA </t>
  </si>
  <si>
    <t>RUA  MAGNÓLIA</t>
  </si>
  <si>
    <t xml:space="preserve">RUA PINGO DE OURO </t>
  </si>
  <si>
    <t xml:space="preserve">RUA ACÁCIA </t>
  </si>
  <si>
    <t>RUA SEM NOME 1 VERTICAL</t>
  </si>
  <si>
    <t xml:space="preserve">RUA OITO </t>
  </si>
  <si>
    <t xml:space="preserve"> 56°10'54.32"O</t>
  </si>
  <si>
    <t xml:space="preserve">RUA SEM NOME 3 VERTICAL </t>
  </si>
  <si>
    <t xml:space="preserve">AV. SEM NOME  </t>
  </si>
  <si>
    <t>RUA SEM NOME 2 VERTICAL</t>
  </si>
  <si>
    <t>AV. SOUZA LIMA</t>
  </si>
  <si>
    <t>RUA SEM NOME 6 VERTICAL</t>
  </si>
  <si>
    <t>RUA SEM NOME 7 VERTICAL</t>
  </si>
  <si>
    <t xml:space="preserve">RUA SEM NOME 8 VERTICAL </t>
  </si>
  <si>
    <t xml:space="preserve">RUA SEM NOME 9 VERTICAL </t>
  </si>
  <si>
    <t>RUA RIO BRANCO</t>
  </si>
  <si>
    <t xml:space="preserve">RUA SEM NOME 6 HORIZONTAL </t>
  </si>
  <si>
    <t>15°42'8.65"S</t>
  </si>
  <si>
    <t xml:space="preserve"> 56° 7'38.60"O</t>
  </si>
  <si>
    <t>15°42'9.37"S</t>
  </si>
  <si>
    <t xml:space="preserve"> 56° 7'15.79"O</t>
  </si>
  <si>
    <t>15°42'7.78"S</t>
  </si>
  <si>
    <t xml:space="preserve"> 56° 7'24.54"O</t>
  </si>
  <si>
    <t>15°42'7.76"S</t>
  </si>
  <si>
    <t xml:space="preserve"> 56° 7'15.51"O</t>
  </si>
  <si>
    <t xml:space="preserve">RUA SEM NOME 5 HORIZONTAL  </t>
  </si>
  <si>
    <t>15°42'3.67"S</t>
  </si>
  <si>
    <t xml:space="preserve"> 56° 7'38.51"O</t>
  </si>
  <si>
    <t>15°42'6.13"S</t>
  </si>
  <si>
    <t>56° 7'15.54"O</t>
  </si>
  <si>
    <t xml:space="preserve">RUA SEM NOME 6 HORIZONTAL  </t>
  </si>
  <si>
    <t>RUA DAS PAPOULAS</t>
  </si>
  <si>
    <t>RUA MARECHAL RONDOM</t>
  </si>
  <si>
    <t>15°40'12.50"S</t>
  </si>
  <si>
    <t xml:space="preserve"> 56° 7'41.65"O</t>
  </si>
  <si>
    <t>15°40'8.89"S</t>
  </si>
  <si>
    <t>56° 7'38.93"O</t>
  </si>
  <si>
    <t xml:space="preserve">RUA FRANCISCO ALVES </t>
  </si>
  <si>
    <t>15°40'6.28"S</t>
  </si>
  <si>
    <t xml:space="preserve"> 56° 7'42.37"O</t>
  </si>
  <si>
    <t>15°40'22.13"S</t>
  </si>
  <si>
    <t>56° 7'21.75"O</t>
  </si>
  <si>
    <t xml:space="preserve">RUA ATAÚLFO ALVES </t>
  </si>
  <si>
    <t>15°40'18.80"S</t>
  </si>
  <si>
    <t xml:space="preserve"> 56° 7'35.67"O</t>
  </si>
  <si>
    <t>15°40'14.45"S</t>
  </si>
  <si>
    <t>56° 7'32.08"O</t>
  </si>
  <si>
    <t xml:space="preserve">RUA JULIO LOUZADA </t>
  </si>
  <si>
    <t>15°40'9.01"S</t>
  </si>
  <si>
    <t xml:space="preserve"> 56° 7'42.58"O</t>
  </si>
  <si>
    <t>15°40'21.28"S</t>
  </si>
  <si>
    <t>56° 7'26.54"O</t>
  </si>
  <si>
    <t xml:space="preserve">RUA BENEDITO CURVO </t>
  </si>
  <si>
    <t>15°40'18.03"S</t>
  </si>
  <si>
    <t xml:space="preserve"> 56° 7'40.54"O</t>
  </si>
  <si>
    <t>15°40'31.14"S</t>
  </si>
  <si>
    <t>56° 7'23.61"O</t>
  </si>
  <si>
    <t xml:space="preserve">RUA NORA NEY </t>
  </si>
  <si>
    <t>15°40'17.80"S</t>
  </si>
  <si>
    <t xml:space="preserve"> 56° 7'40.51"O</t>
  </si>
  <si>
    <t>15°40'11.75"S</t>
  </si>
  <si>
    <t>56° 7'35.54"O</t>
  </si>
  <si>
    <t xml:space="preserve">AV. SANTA LAURA </t>
  </si>
  <si>
    <t>15°40'13.63"S</t>
  </si>
  <si>
    <t xml:space="preserve"> 56° 7'42.69"O</t>
  </si>
  <si>
    <t>15°40'26.59"S</t>
  </si>
  <si>
    <t>56° 7'25.68"O</t>
  </si>
  <si>
    <t xml:space="preserve">RUA TRINTA E QUATRO  </t>
  </si>
  <si>
    <t>15°40'11.95"S</t>
  </si>
  <si>
    <t xml:space="preserve"> 56° 7'42.55"O</t>
  </si>
  <si>
    <t>15°40'25.99"S</t>
  </si>
  <si>
    <t>56° 7'24.49"O</t>
  </si>
  <si>
    <t xml:space="preserve">RUA JACOBE DO BANDOLIM </t>
  </si>
  <si>
    <t>15°40'30.37"S</t>
  </si>
  <si>
    <t xml:space="preserve"> 56° 7'40.35"O</t>
  </si>
  <si>
    <t>15°40'49.02"S</t>
  </si>
  <si>
    <t>56° 7'16.34"O</t>
  </si>
  <si>
    <t>RUA LIVINO ALVANO</t>
  </si>
  <si>
    <t>15°40'27.70"S</t>
  </si>
  <si>
    <t xml:space="preserve"> 56° 7'39.82"O</t>
  </si>
  <si>
    <t>15°40'34.09"S</t>
  </si>
  <si>
    <t>56° 7'31.42"O</t>
  </si>
  <si>
    <t>RUA ZEQUINHA DE ABREU</t>
  </si>
  <si>
    <t>15°40'24.86"S</t>
  </si>
  <si>
    <t xml:space="preserve"> 56° 7'39.51"O</t>
  </si>
  <si>
    <t>15°40'40.33"S</t>
  </si>
  <si>
    <t>56° 7'19.47"O</t>
  </si>
  <si>
    <t xml:space="preserve">RUA ARACY DE ALMEIDA </t>
  </si>
  <si>
    <t>15°40'24.42"S</t>
  </si>
  <si>
    <t xml:space="preserve"> 56° 7'29.00"O</t>
  </si>
  <si>
    <t>15°40'19.75"S</t>
  </si>
  <si>
    <t>56° 7'25.22"O</t>
  </si>
  <si>
    <t xml:space="preserve">RUA CARMEN MIRANDA </t>
  </si>
  <si>
    <t>RUA ELVIRA MONTEIRO - PT1</t>
  </si>
  <si>
    <t>RUA ELVIRA MONTEIRO - PT 2</t>
  </si>
  <si>
    <t xml:space="preserve">AV. DOS BANDEIRANTES </t>
  </si>
  <si>
    <t>15°37'27.39"S</t>
  </si>
  <si>
    <t xml:space="preserve"> 56°10'51.81"O</t>
  </si>
  <si>
    <t>15°37'28.06"S</t>
  </si>
  <si>
    <t xml:space="preserve"> 56°11'11.35"O</t>
  </si>
  <si>
    <t xml:space="preserve">RUA TAMARINDO </t>
  </si>
  <si>
    <t>15°37'29.79"S</t>
  </si>
  <si>
    <t>15°37'30.36"S</t>
  </si>
  <si>
    <t xml:space="preserve"> 56°11'27.91"O</t>
  </si>
  <si>
    <t>15°37'35.74"S</t>
  </si>
  <si>
    <t xml:space="preserve"> 56°10'54.31"O</t>
  </si>
  <si>
    <t>15°37'35.65"S</t>
  </si>
  <si>
    <t xml:space="preserve"> 56°10'54.29"O</t>
  </si>
  <si>
    <t>15°37'30.07"S</t>
  </si>
  <si>
    <t>14° 3'3.68"S</t>
  </si>
  <si>
    <t>52° 9'19.28"O</t>
  </si>
  <si>
    <t xml:space="preserve">RUA DAS MANGUEIRAS </t>
  </si>
  <si>
    <t>15°37'30.35"S</t>
  </si>
  <si>
    <t xml:space="preserve"> 56°10'59.35"O</t>
  </si>
  <si>
    <t>15°37'36.87"S</t>
  </si>
  <si>
    <t xml:space="preserve"> 56°10'59.20"O</t>
  </si>
  <si>
    <t>RUA SEM NOME 4 VERTICAL</t>
  </si>
  <si>
    <t>15°37'30.44"S</t>
  </si>
  <si>
    <t xml:space="preserve"> 56°11'1.14"O</t>
  </si>
  <si>
    <t>15°37'36.97"S</t>
  </si>
  <si>
    <t xml:space="preserve"> 56°11'0.96"O</t>
  </si>
  <si>
    <t>RUA SEM NOME 5 VERTICAL</t>
  </si>
  <si>
    <t xml:space="preserve">RUA SEM NOME 10 VERTICAL </t>
  </si>
  <si>
    <t>RUA CUMBARU</t>
  </si>
  <si>
    <t xml:space="preserve">RUA I </t>
  </si>
  <si>
    <t xml:space="preserve">RUA SEM NOME 11 VERTICAL </t>
  </si>
  <si>
    <t xml:space="preserve">RUA DOS COQUEIROS </t>
  </si>
  <si>
    <t xml:space="preserve">RUA SEM NOME 12 VERTICAL </t>
  </si>
  <si>
    <t xml:space="preserve">RUA SEM NOME 13 VERTICAL </t>
  </si>
  <si>
    <t xml:space="preserve">RUA SEM NOME 14 VERTICAL </t>
  </si>
  <si>
    <t xml:space="preserve">RUA SEM NOME 15 VERTICAL </t>
  </si>
  <si>
    <t xml:space="preserve">RUA SEM NOME 16 VERTICAL </t>
  </si>
  <si>
    <t>RUA SEM NOME 7 HORIZONTAL</t>
  </si>
  <si>
    <t xml:space="preserve">RUA CINCO  </t>
  </si>
  <si>
    <t xml:space="preserve">RUA 7 </t>
  </si>
  <si>
    <t xml:space="preserve">RUA ANGELIM LISO </t>
  </si>
  <si>
    <t>BAIRRO</t>
  </si>
  <si>
    <t xml:space="preserve">15°42'42.52"S      </t>
  </si>
  <si>
    <t>56°10'5.36"O</t>
  </si>
  <si>
    <t xml:space="preserve">15°42'35.99"S  </t>
  </si>
  <si>
    <t>56°10'5.59"O</t>
  </si>
  <si>
    <t>15°42'31.56"S</t>
  </si>
  <si>
    <t xml:space="preserve">15°42'31.54"S  </t>
  </si>
  <si>
    <t>56°10'7.06"O</t>
  </si>
  <si>
    <t xml:space="preserve">15°42'35.81"S  </t>
  </si>
  <si>
    <t>56°10'7.93"O</t>
  </si>
  <si>
    <t>15°42'35.27"S</t>
  </si>
  <si>
    <t>15°42'31.82"S</t>
  </si>
  <si>
    <t xml:space="preserve">  56°10'9.39"O</t>
  </si>
  <si>
    <t>15°42'31.91"S</t>
  </si>
  <si>
    <t>56°10'15.09"O</t>
  </si>
  <si>
    <t>56°10'9.26"O</t>
  </si>
  <si>
    <t>EXTENSÃO</t>
  </si>
  <si>
    <t>LARGURA</t>
  </si>
  <si>
    <t>CÓDIGO</t>
  </si>
  <si>
    <t>DESCRIÇÃO</t>
  </si>
  <si>
    <t>UND</t>
  </si>
  <si>
    <t>QTDE</t>
  </si>
  <si>
    <t>R$ UNIT.</t>
  </si>
  <si>
    <t>R$ UNIT. C/ BDI</t>
  </si>
  <si>
    <t>TOTAL</t>
  </si>
  <si>
    <t>AQUISIÇÃO DE MATERIAL BETUMINOSO</t>
  </si>
  <si>
    <t>TRANSPORTES</t>
  </si>
  <si>
    <t>ADMINISTRAÇÃO CENTRAL</t>
  </si>
  <si>
    <t>ADMINISTRAÇÃO LOCAL DA OBRA</t>
  </si>
  <si>
    <t>EXECUÇÃO DE DEPÓSITO EM CANTEIRO DE OBRA EM CHAPA DE MADEIRA COMPENSADA, NÃO INCLUSO MOBILIÁRIO. AF_04/2016</t>
  </si>
  <si>
    <t>SERVIÇOS PRELIMINARES</t>
  </si>
  <si>
    <t>PLACA DE OBRA EM CHAPA DE ACO GALVANIZADO</t>
  </si>
  <si>
    <t>COMP. 001</t>
  </si>
  <si>
    <t>BASE</t>
  </si>
  <si>
    <t>SINAPI</t>
  </si>
  <si>
    <t>COMP. 002</t>
  </si>
  <si>
    <t>CONSERVAÇÃO DE PAVIMENTO</t>
  </si>
  <si>
    <t>COMP. 003</t>
  </si>
  <si>
    <t>EXECUÇÃO DE PINTURA DE LIGAÇÃO COM EMULSÃO ASFÁLTICA RR-2C. AF_11/2019</t>
  </si>
  <si>
    <t>COMP. 004</t>
  </si>
  <si>
    <t>VARREDURA DE SUPERFÍCIE PARA EXECUÇÃO DE REVESTIMENTO ASFÁLTICO</t>
  </si>
  <si>
    <t>MICRORREVESTIMENTO A FRIO COM EMULSÃO MODIFICADA COM POLIMERO DE 1,5 CM - BRITA COMERCIAL</t>
  </si>
  <si>
    <t>SERVIÇO</t>
  </si>
  <si>
    <t>TIPO</t>
  </si>
  <si>
    <t>COEF.</t>
  </si>
  <si>
    <t>CUSTO UNIT.</t>
  </si>
  <si>
    <t>CUSTO UNIT. TOTAL</t>
  </si>
  <si>
    <t>HORAS/DIA</t>
  </si>
  <si>
    <t>DIAS/MÊS</t>
  </si>
  <si>
    <t>MESES</t>
  </si>
  <si>
    <t>TOTAL HORAS</t>
  </si>
  <si>
    <t>CUSTO HORÁRIO</t>
  </si>
  <si>
    <t>CUSTO HORÁRIO TOTAL</t>
  </si>
  <si>
    <t>ENGENHEIRO CIVIL DE OBRA JUNIOR COM ENCARGOS COMPLEMENTARES</t>
  </si>
  <si>
    <t>ENCARREGADO GERAL COM ENCARGOS COMPLEMENTARES</t>
  </si>
  <si>
    <t>PRODUÇÃO DA EQUIPE</t>
  </si>
  <si>
    <t>H</t>
  </si>
  <si>
    <t>COMPOSIÇÃO DE CUSTO - ADMINISTRAÇÃO CENTRAL</t>
  </si>
  <si>
    <t>COMPOSIÇÃO DE CUSTO - PLACA DE OBRA EM CHAPA DE AÇO GALVANIZADO</t>
  </si>
  <si>
    <t>PLACA DE OBRA EM CHAPA DE AÇO GALVANIZADO</t>
  </si>
  <si>
    <t>INSUMO</t>
  </si>
  <si>
    <t>SARRAFO DE MADEIRA NAO APARELHADA *2,5 X 7* CM, MACARANDUBA, ANGELIM OU EQUIVALENTE DA REGIAO</t>
  </si>
  <si>
    <t>PONTALETE DE MADEIRA NAO APARELHADA *7,5 X 7,5* CM (3 X 3 ") PINUS, MISTA OU EQUIVALENTE DA REGIAO</t>
  </si>
  <si>
    <t>PLACA DE OBRA (PARA CONSTRUCAO CIVIL) EM CHAPA GALVANIZADA *N. 22*, ADESIVADA, DE *2,0 X 1,125* M</t>
  </si>
  <si>
    <t>PREGO DE ACO POLIDO COM CABECA 18 X 30 (2 3/4 X 10)</t>
  </si>
  <si>
    <t>CONCRETO MAGRO PARA LASTRO, TRAÇO 1:4,5:4,5 (CIMENTO/ AREIA MÉDIA/ BRITA 1) - PREPARO MECÂNICO COM BETONEIRA 400 L. AF_07/2016</t>
  </si>
  <si>
    <t>CARPINTEIRO DE FORMAS COM ENCARGOS COMPLEMENTARES</t>
  </si>
  <si>
    <t>SERVENTE COM ENCARGOS COMPLEMENTARES</t>
  </si>
  <si>
    <t>m</t>
  </si>
  <si>
    <t>m²</t>
  </si>
  <si>
    <t>kg</t>
  </si>
  <si>
    <t>m³</t>
  </si>
  <si>
    <t>COMPOSIÇÃO DE CUSTO - PINTURA DE LIGAÇÃO</t>
  </si>
  <si>
    <t>VASSOURA MECÂNICA REBOCÁVEL COM ESCOVA CILÍNDRICA, LARGURA ÚTIL DE VARRIMENTO DE 2,44 M - CHP DIURNO. AF_06/2014</t>
  </si>
  <si>
    <t>VASSOURA MECÂNICA REBOCÁVEL COM ESCOVA CILÍNDRICA, LARGURA ÚTIL DE VARRIMENTO DE 2,44 M - CHI DIURNO. AF_06/2014</t>
  </si>
  <si>
    <t>ESPARGIDOR DE ASFALTO PRESSURIZADO, TANQUE 6 M3 COM ISOLAÇÃO TÉRMICA, AQUECIDO COM 2 MAÇARICOS, COM BARRA ESPARGIDORA 3,60 M, MONTADO SOBRE CAMINHÃO TOCO, PBT 14.300 KG, POTÊNCIA 185 CV - CHP DIURNO. AF_08/2015</t>
  </si>
  <si>
    <t>TRATOR DE PNEUS, POTÊNCIA 85 CV, TRAÇÃO 4X4, PESO COM LASTRO DE 4.675 KG - CHP DIURNO. AF_06/2014</t>
  </si>
  <si>
    <t>TRATOR DE PNEUS, POTÊNCIA 85 CV, TRAÇÃO 4X4, PESO COM LASTRO DE 4.675 KG - CHI DIURNO. AF_06/2014</t>
  </si>
  <si>
    <t>ESPARGIDOR DE ASFALTO PRESSURIZADO, TANQUE 6 M3 COM ISOLAÇÃO TÉRMICA, AQUECIDO COM 2 MAÇARICOS, COM BARRA ESPARGIDORA 3,60 M, MONTADO SOBRE CAMINHÃO TOCO, PBT 14.300 KG, POTÊNCIA 185 CV - CHI DIURNO. AF_08/2015</t>
  </si>
  <si>
    <t>EMULSAO ASFALTICA CATIONICA RR-2C PARA USO EM PAVIMENTACAO ASFALTICA (COLETADO CAIXA NA ANP ACRESCIDO DE ICMS)</t>
  </si>
  <si>
    <t>MATERIAL</t>
  </si>
  <si>
    <t>CHOR</t>
  </si>
  <si>
    <t>CHP</t>
  </si>
  <si>
    <t>CHI</t>
  </si>
  <si>
    <t>COMPOSIÇÃO DE CUSTO - TAPA BURACO</t>
  </si>
  <si>
    <t>PLACA VIBRATÓRIA REVERSÍVEL COM MOTOR 4 TEMPOS A GASOLINA, FORÇA CENTRÍFUGA DE 25 KN (2500 KGF), POTÊNCIA 5,5 CV - CHP DIURNO. AF_08/2015</t>
  </si>
  <si>
    <t>PLACA VIBRATÓRIA REVERSÍVEL COM MOTOR 4 TEMPOS A GASOLINA, FORÇA CENTRÍFUGA DE 25 KN (2500 KGF), POTÊNCIA 5,5 CV - CHI DIURNO. AF_08/2015</t>
  </si>
  <si>
    <t>CORTADORA DE PISO COM MOTOR 4 TEMPOS A GASOLINA, POTÊNCIA DE 13 HP, COM DISCO DE CORTE DIAMANTADO SEGMENTADO PARA CONCRETO, DIÂMETRO DE 350 MM, FURO DE 1" (14 X 1") - CHP DIURNO. AF_08/2015</t>
  </si>
  <si>
    <t>CORTADORA DE PISO COM MOTOR 4 TEMPOS A GASOLINA, POTÊNCIA DE 13 HP, COM DISCO DE CORTE DIAMANTADO SEGMENTADO PARA CONCRETO, DIÂMETRO DE 350 MM, FURO DE 1" (14 X 1") - CHI DIURNO. AF_08/2015</t>
  </si>
  <si>
    <t>t</t>
  </si>
  <si>
    <t xml:space="preserve">un </t>
  </si>
  <si>
    <t>EMULSÃO ASFÁLTICA RR-2C - PINTURA DE LIGAÇÃO</t>
  </si>
  <si>
    <t>ANP</t>
  </si>
  <si>
    <t>SICRO 3</t>
  </si>
  <si>
    <t>TRANSPORTE COM CAMINHÃO BASCULANTE DE 10 M³, EM VIA URBANA EM REVESTIMENTO PRIMÁRIO (UNIDADE: TXKM). AF_07/2020</t>
  </si>
  <si>
    <t>t.km</t>
  </si>
  <si>
    <t>FILER CALCÁRIO</t>
  </si>
  <si>
    <t>ESPESSURA</t>
  </si>
  <si>
    <t>VOLUME</t>
  </si>
  <si>
    <t xml:space="preserve">MICRORREVESTIMENTO </t>
  </si>
  <si>
    <t>TRANSPORTE COM CAMINHÃO BASCULANTE DE 10 M³, EM VIA URBANA PAVIMENTADA, ADICIONAL PARA DMT EXCEDENTE A 30 KM (UNIDADE: TXKM). AF_07/2020</t>
  </si>
  <si>
    <t>BIRTA 0 E PÓ DE PEDRA</t>
  </si>
  <si>
    <t>BRITA 0 E PÓ DE PEDRA</t>
  </si>
  <si>
    <t>TRANSPORTE COM CAMINHÃO CARROCERIA 9T, EM VIA URBANA PAVIMENTADA, DMT ATÉ 30KM (UNIDADE: TXKM). AF_07/2020</t>
  </si>
  <si>
    <t>TRANSPORTE COM CAMINHÃO TANQUE DE TRANSPORTE DE MATERIAL ASFÁLTICO DE 30000 L, EM VIA URBANA PAVIMENTADA, DMT ATÉ 30KM (UNIDADE: TXKM). AF_07/2020</t>
  </si>
  <si>
    <t>TRANSPORTE COM CAMINHÃO BASCULANTE DE 10 M³, EM VIA URBANA PAVIMENTADA, DMT ATÉ 30 KM (UNIDADE: M3XKM). AF_07/2020</t>
  </si>
  <si>
    <t>(m³)</t>
  </si>
  <si>
    <t>total (t)</t>
  </si>
  <si>
    <t>TOTAL (t)</t>
  </si>
  <si>
    <t>MATERIAIS</t>
  </si>
  <si>
    <t>(t/m²)</t>
  </si>
  <si>
    <t>USINAGEM</t>
  </si>
  <si>
    <t>MASSA (t/m²)</t>
  </si>
  <si>
    <t>FILLER (t/m²)</t>
  </si>
  <si>
    <t>PÓ DE PEDRA (t/m³)</t>
  </si>
  <si>
    <t>BRITA 0 (t/m³)</t>
  </si>
  <si>
    <t>PÓ DE PEDRA</t>
  </si>
  <si>
    <t>DISTÂNCIAS</t>
  </si>
  <si>
    <t>ESTRADA DE PAVIMENTO PRIMÁRIO</t>
  </si>
  <si>
    <t>ESTRADA PAVIMENTADA</t>
  </si>
  <si>
    <t>und</t>
  </si>
  <si>
    <t>km</t>
  </si>
  <si>
    <t>Qtde</t>
  </si>
  <si>
    <t>Tipo</t>
  </si>
  <si>
    <t>DADOS DO SERVIÇO</t>
  </si>
  <si>
    <t>DADOS DOS AGREGADOS</t>
  </si>
  <si>
    <t>PESOS ESPECIFICOS (BRITA/AREIA/PÓ-DE-PEDRA/PEDRA-DE-MÃO)</t>
  </si>
  <si>
    <t>t/m³</t>
  </si>
  <si>
    <t xml:space="preserve">TAXA DE APLICAÇÃO </t>
  </si>
  <si>
    <t>PEDRISCO</t>
  </si>
  <si>
    <t>m³/m³</t>
  </si>
  <si>
    <t>CONVERSÃO PARA (t)</t>
  </si>
  <si>
    <t>0,20 m³/m³ x 1,5 t/m³ =</t>
  </si>
  <si>
    <t xml:space="preserve">0,80 m³/m³ x 1,5 t/m³ = </t>
  </si>
  <si>
    <t>CONSUMO (t)</t>
  </si>
  <si>
    <t>Peso total a transportar =</t>
  </si>
  <si>
    <t>MOMENTO DE TRANSPORTE (t.km)</t>
  </si>
  <si>
    <t>t/m²</t>
  </si>
  <si>
    <t>RC-1C-E</t>
  </si>
  <si>
    <t>TAXA DE APLICAÇÃO</t>
  </si>
  <si>
    <t>PEDRISCO E PÓ DE PEDRA</t>
  </si>
  <si>
    <t>EMULSÃO ASFÁLTICA RC-1C-E</t>
  </si>
  <si>
    <t>FILER CALCARIO</t>
  </si>
  <si>
    <t xml:space="preserve"> FILER CALCARIO</t>
  </si>
  <si>
    <t>CALCÁRIO CUIABÁ NOBRES</t>
  </si>
  <si>
    <t>BETUNEL</t>
  </si>
  <si>
    <t>BRITA GUIA</t>
  </si>
  <si>
    <t>BDI DIF.</t>
  </si>
  <si>
    <t>BDI SERV.</t>
  </si>
  <si>
    <t>ENCARGOS SOCIAIS</t>
  </si>
  <si>
    <t>TABELAS DE REFERÊNCIAS</t>
  </si>
  <si>
    <t>NÃO DESONERADO</t>
  </si>
  <si>
    <t>PLANILHA ORÇAMENTÁRIA</t>
  </si>
  <si>
    <r>
      <rPr>
        <b/>
        <sz val="11"/>
        <color theme="1"/>
        <rFont val="Calibri"/>
        <family val="2"/>
        <scheme val="minor"/>
      </rPr>
      <t>PROPIETÁRIO:</t>
    </r>
    <r>
      <rPr>
        <sz val="11"/>
        <color theme="1"/>
        <rFont val="Calibri"/>
        <family val="2"/>
        <scheme val="minor"/>
      </rPr>
      <t xml:space="preserve"> PREFEITURA MUNICIPAL DE VÁRZEA GRANDE</t>
    </r>
  </si>
  <si>
    <r>
      <rPr>
        <b/>
        <sz val="11"/>
        <color theme="1"/>
        <rFont val="Calibri"/>
        <family val="2"/>
        <scheme val="minor"/>
      </rPr>
      <t>LOCAL:</t>
    </r>
    <r>
      <rPr>
        <sz val="11"/>
        <color theme="1"/>
        <rFont val="Calibri"/>
        <family val="2"/>
        <scheme val="minor"/>
      </rPr>
      <t xml:space="preserve"> DIVERSAS RUAS</t>
    </r>
  </si>
  <si>
    <t>TOTAL GERAL &gt;&gt;</t>
  </si>
  <si>
    <t>%</t>
  </si>
  <si>
    <t>RESUMO ORÇAMENTÁRIO</t>
  </si>
  <si>
    <t>TOTAL&gt;&gt;</t>
  </si>
  <si>
    <t>30 DIAS</t>
  </si>
  <si>
    <t>60 DIAS</t>
  </si>
  <si>
    <t>90 DIAS</t>
  </si>
  <si>
    <t>120 DIAS</t>
  </si>
  <si>
    <t>150 DIAS</t>
  </si>
  <si>
    <t>180 DIAS</t>
  </si>
  <si>
    <t>210 DIAS</t>
  </si>
  <si>
    <t>240 DIAS</t>
  </si>
  <si>
    <t>CRONOGRAMA FÍSICO FINANCEIRO</t>
  </si>
  <si>
    <t>TOTAL POR ETAPA</t>
  </si>
  <si>
    <t>R$ MENSAL</t>
  </si>
  <si>
    <t>R$ ACUMULADO</t>
  </si>
  <si>
    <r>
      <rPr>
        <b/>
        <sz val="11"/>
        <color theme="1"/>
        <rFont val="Calibri"/>
        <family val="2"/>
        <scheme val="minor"/>
      </rPr>
      <t xml:space="preserve">ENDEREÇO: </t>
    </r>
    <r>
      <rPr>
        <sz val="11"/>
        <color theme="1"/>
        <rFont val="Calibri"/>
        <family val="2"/>
        <scheme val="minor"/>
      </rPr>
      <t>DIVERSAS RUAS DO MUNICÍPIO DE VÁRZEA GRANDE</t>
    </r>
  </si>
  <si>
    <r>
      <rPr>
        <b/>
        <sz val="11"/>
        <color theme="1"/>
        <rFont val="Calibri"/>
        <family val="2"/>
        <scheme val="minor"/>
      </rPr>
      <t xml:space="preserve">MUNICÍPIO: </t>
    </r>
    <r>
      <rPr>
        <sz val="11"/>
        <color theme="1"/>
        <rFont val="Calibri"/>
        <family val="2"/>
        <scheme val="minor"/>
      </rPr>
      <t>VÁRZEA GRANDE/ MT</t>
    </r>
  </si>
  <si>
    <t>DISCRIMINAÇÃO</t>
  </si>
  <si>
    <t>PERCENTUAL</t>
  </si>
  <si>
    <t>ADMINISTRAÇÃO DA OBRA</t>
  </si>
  <si>
    <t>1.1</t>
  </si>
  <si>
    <t>1.2</t>
  </si>
  <si>
    <t>1.3</t>
  </si>
  <si>
    <t>1.4</t>
  </si>
  <si>
    <t>LUCRO</t>
  </si>
  <si>
    <t>2.1</t>
  </si>
  <si>
    <t>L - LUCRO OPERACIONAL</t>
  </si>
  <si>
    <t>TRIBUTOS</t>
  </si>
  <si>
    <t>3.1</t>
  </si>
  <si>
    <t>3.2</t>
  </si>
  <si>
    <t>COFINS</t>
  </si>
  <si>
    <t>3.3</t>
  </si>
  <si>
    <t>PIS</t>
  </si>
  <si>
    <t>3.4</t>
  </si>
  <si>
    <t>TAXA DE BDI A SER APLICADA SOBRE O CUSTO DIRETO</t>
  </si>
  <si>
    <t>Não incidem IRPJ e CSLL na composição de Tributos.</t>
  </si>
  <si>
    <t xml:space="preserve">BDI - BENEFICIOS E DESPESAS INDIRETAS (SERVIÇOS) </t>
  </si>
  <si>
    <t xml:space="preserve">BDI - BENEFICIOS E DESPESAS INDIRETAS (AQUISIÇÕES) </t>
  </si>
  <si>
    <t>RR-2C</t>
  </si>
  <si>
    <t>Composição SINAPI - 93584</t>
  </si>
  <si>
    <t>Código</t>
  </si>
  <si>
    <t>Descrição</t>
  </si>
  <si>
    <t>Data</t>
  </si>
  <si>
    <t>Estado</t>
  </si>
  <si>
    <t>Mato Grosso</t>
  </si>
  <si>
    <t>CANT - CANTEIRO DE OBRAS</t>
  </si>
  <si>
    <t>Unidade</t>
  </si>
  <si>
    <t>Valor sem Desoneração</t>
  </si>
  <si>
    <t>Valor com Desoneração</t>
  </si>
  <si>
    <t>codigo</t>
  </si>
  <si>
    <t>Coeficiente</t>
  </si>
  <si>
    <t>C</t>
  </si>
  <si>
    <t>APLICAÇÃO MANUAL DE PINTURA COM TINTA LÁTEX ACRÍLICA EM PAREDES, DUAS DEMÃOS. AF_06/2014</t>
  </si>
  <si>
    <t>PINT - PINTURAS</t>
  </si>
  <si>
    <t>FIXAÇÃO DE TUBOS HORIZONTAIS DE PVC, CPVC OU COBRE DIÂMETROS MENORES OU IGUAIS A 40 MM OU ELETROCALHAS ATÉ 150MM DE LARGURA, COM ABRAÇADEIRA METÁLICA RÍGIDA TIPO D 1/2, FIXADA EM PERFILADO EM LAJE. AF_05/2015</t>
  </si>
  <si>
    <t>INHI - INSTALAÇÕES HIDROS SANITÁRIAS</t>
  </si>
  <si>
    <t>M</t>
  </si>
  <si>
    <t>FIXAÇÃO DE TUBOS VERTICAIS DE PPR DIÂMETROS MENORES OU IGUAIS A 40 MM COM ABRAÇADEIRA METÁLICA RÍGIDA TIPO D 1/2", FIXADA EM PERFILADO EM ALVENARIA. AF_05/2015</t>
  </si>
  <si>
    <t>PORTA EM ALUMÍNIO DE ABRIR TIPO VENEZIANA COM GUARNIÇÃO, FIXAÇÃO COM PARAFUSOS - FORNECIMENTO E INSTALAÇÃO. AF_12/2019</t>
  </si>
  <si>
    <t>ESQV - ESQUADRIAS/FERRAGENS/VIDROS</t>
  </si>
  <si>
    <t>ELETRODUTO FLEXÍVEL CORRUGADO, PVC, DN 20 MM (1/2"), PARA CIRCUITOS TERMINAIS, INSTALADO EM PAREDE - FORNECIMENTO E INSTALAÇÃO. AF_12/2015</t>
  </si>
  <si>
    <t>INEL - INSTALAÇÃO ELÉTRICA/ELETRIFICAÇÃO E ILUMINAÇÃO EXTERNA</t>
  </si>
  <si>
    <t>ELETRODUTO RÍGIDO ROSCÁVEL, PVC, DN 20 MM (1/2"), PARA CIRCUITOS TERMINAIS, INSTALADO EM FORRO - FORNECIMENTO E INSTALAÇÃO. AF_12/2015</t>
  </si>
  <si>
    <t>ELETRODUTO RÍGIDO ROSCÁVEL, PVC, DN 20 MM (1/2"), PARA CIRCUITOS TERMINAIS, INSTALADO EM PAREDE - FORNECIMENTO E INSTALAÇÃO. AF_12/2015</t>
  </si>
  <si>
    <t>CABO DE COBRE FLEXÍVEL ISOLADO, 1,5 MM², ANTI-CHAMA 450/750 V, PARA CIRCUITOS TERMINAIS - FORNECIMENTO E INSTALAÇÃO. AF_12/2015</t>
  </si>
  <si>
    <t>INTERRUPTOR SIMPLES (1 MÓDULO) COM 1 TOMADA DE EMBUTIR 2P+T 10 A,  INCLUINDO SUPORTE E PLACA - FORNECIMENTO E INSTALAÇÃO. AF_12/2015</t>
  </si>
  <si>
    <t>UN</t>
  </si>
  <si>
    <t>TRAMA DE MADEIRA COMPOSTA POR TERÇAS PARA TELHADOS DE ATÉ 2 ÁGUAS PARA TELHA ONDULADA DE FIBROCIMENTO, METÁLICA, PLÁSTICA OU TERMOACÚSTICA, INCLUSO TRANSPORTE VERTICAL. AF_07/2019</t>
  </si>
  <si>
    <t>COBE - COBERTURA</t>
  </si>
  <si>
    <t>ESCAVAÇÃO MANUAL DE VALA COM PROFUNDIDADE MENOR OU IGUAL A 1,30 M. AF_02/2021</t>
  </si>
  <si>
    <t>MOVT - MOVIMENTO DE TERRA</t>
  </si>
  <si>
    <t>TELHAMENTO COM TELHA ONDULADA DE FIBROCIMENTO E = 6 MM, COM RECOBRIMENTO LATERAL DE 1 1/4 DE ONDA PARA TELHADO COM INCLINAÇÃO MÁXIMA DE 10°, COM ATÉ 2 ÁGUAS, INCLUSO IÇAMENTO. AF_07/2019</t>
  </si>
  <si>
    <t>JANELA DE AÇO TIPO BASCULANTE PARA VIDROS, COM BATENTE, FERRAGENS E PINTURA ANTICORROSIVA. EXCLUSIVE VIDROS, ACABAMENTO, ALIZAR E CONTRAMARCO. FORNECIMENTO E INSTALAÇÃO. AF_12/2019</t>
  </si>
  <si>
    <t>LASTRO DE CONCRETO MAGRO, APLICADO EM PISOS, LAJES SOBRE SOLO OU RADIERS, ESPESSURA DE 3 CM. AF_07/2016</t>
  </si>
  <si>
    <t>FUES - FUNDAÇÕES E ESTRUTURAS</t>
  </si>
  <si>
    <t>LASTRO DE CONCRETO MAGRO, APLICADO EM PISOS, LAJES SOBRE SOLO OU RADIERS, ESPESSURA DE 5 CM. AF_07/2016</t>
  </si>
  <si>
    <t>CONDULETE DE PVC, TIPO B, PARA ELETRODUTO DE PVC SOLDÁVEL DN 25 MM (3/4''), APARENTE - FORNECIMENTO E INSTALAÇÃO. AF_11/2016</t>
  </si>
  <si>
    <t>REATERRO MANUAL APILOADO COM SOQUETE. AF_10/2017</t>
  </si>
  <si>
    <t>LUMINÁRIA TIPO CALHA, DE SOBREPOR, COM 2 LÂMPADAS TUBULARES FLUORESCENTES DE 36 W, COM REATOR DE PARTIDA RÁPIDA - FORNECIMENTO E INSTALAÇÃO. AF_02/2020</t>
  </si>
  <si>
    <t>PAREDE DE MADEIRA COMPENSADA PARA CONSTRUÇÃO TEMPORÁRIA EM CHAPA SIMPLES, EXTERNA, COM ÁREA LÍQUIDA MAIOR OU IGUAL A 6 M², SEM VÃO. AF_05/2018</t>
  </si>
  <si>
    <t>PAREDE DE MADEIRA COMPENSADA PARA CONSTRUÇÃO TEMPORÁRIA EM CHAPA SIMPLES, EXTERNA, COM ÁREA LÍQUIDA MENOR QUE 6 M², SEM VÃO. AF_05/2018</t>
  </si>
  <si>
    <t>PAREDE DE MADEIRA COMPENSADA PARA CONSTRUÇÃO TEMPORÁRIA EM CHAPA SIMPLES, EXTERNA, COM ÁREA LÍQUIDA MAIOR OU IGUAL A 6 M², COM VÃO. AF_05/2018</t>
  </si>
  <si>
    <t>PAREDE DE MADEIRA COMPENSADA PARA CONSTRUÇÃO TEMPORÁRIA EM CHAPA SIMPLES, EXTERNA, COM ÁREA LÍQUIDA MENOR QUE 6 M², COM VÃO. AF_05/2018</t>
  </si>
  <si>
    <t>ALVENARIA DE EMBASAMENTO COM BLOCO ESTRUTURAL DE CONCRETO, DE 14X19X29CM E ARGAMASSA DE ASSENTAMENTO COM PREPARO EM BETONEIRA. AF_05/2020</t>
  </si>
  <si>
    <t>I</t>
  </si>
  <si>
    <t>FERROLHO COM FECHO / TRINCO REDONDO, EM ACO GALVANIZADO / ZINCADO, DE SOBREPOR, COM COMPRIMENTO DE 8" E ESPESSURA MINIMA DA CHAPA DE 1,50 MM</t>
  </si>
  <si>
    <t>Material</t>
  </si>
  <si>
    <t xml:space="preserve"> 93584 </t>
  </si>
  <si>
    <t xml:space="preserve"> 88489 </t>
  </si>
  <si>
    <t>5,0649</t>
  </si>
  <si>
    <t xml:space="preserve"> 91170 </t>
  </si>
  <si>
    <t>0,1325</t>
  </si>
  <si>
    <t xml:space="preserve"> 91173 </t>
  </si>
  <si>
    <t>0,1722</t>
  </si>
  <si>
    <t xml:space="preserve"> 91341 </t>
  </si>
  <si>
    <t>0,153</t>
  </si>
  <si>
    <t xml:space="preserve"> 91852 </t>
  </si>
  <si>
    <t>0,0662</t>
  </si>
  <si>
    <t xml:space="preserve"> 91862 </t>
  </si>
  <si>
    <t xml:space="preserve"> 91870 </t>
  </si>
  <si>
    <t xml:space="preserve"> 91924 </t>
  </si>
  <si>
    <t>0,6755</t>
  </si>
  <si>
    <t xml:space="preserve"> 92023 </t>
  </si>
  <si>
    <t xml:space="preserve"> 92543 </t>
  </si>
  <si>
    <t>1,7192</t>
  </si>
  <si>
    <t xml:space="preserve"> 93358 </t>
  </si>
  <si>
    <t>0,0404</t>
  </si>
  <si>
    <t xml:space="preserve"> 94210 </t>
  </si>
  <si>
    <t xml:space="preserve"> 94559 </t>
  </si>
  <si>
    <t xml:space="preserve"> 95240 </t>
  </si>
  <si>
    <t>0,0093</t>
  </si>
  <si>
    <t xml:space="preserve"> 95241 </t>
  </si>
  <si>
    <t>1,511</t>
  </si>
  <si>
    <t xml:space="preserve"> 95805 </t>
  </si>
  <si>
    <t xml:space="preserve"> 96995 </t>
  </si>
  <si>
    <t>0,0106</t>
  </si>
  <si>
    <t xml:space="preserve"> 97586 </t>
  </si>
  <si>
    <t xml:space="preserve"> 98441 </t>
  </si>
  <si>
    <t>0,5136</t>
  </si>
  <si>
    <t xml:space="preserve"> 98442 </t>
  </si>
  <si>
    <t>0,5911</t>
  </si>
  <si>
    <t xml:space="preserve"> 98445 </t>
  </si>
  <si>
    <t>0,8023</t>
  </si>
  <si>
    <t xml:space="preserve"> 98446 </t>
  </si>
  <si>
    <t>0,6255</t>
  </si>
  <si>
    <t xml:space="preserve"> 101165 </t>
  </si>
  <si>
    <t>0,0417</t>
  </si>
  <si>
    <t xml:space="preserve"> 00011455 </t>
  </si>
  <si>
    <t>Composição SICRO 3 - 4011212</t>
  </si>
  <si>
    <t xml:space="preserve"> 4011212 </t>
  </si>
  <si>
    <t>Varredura da superfície para execução de revestimento asfáltico</t>
  </si>
  <si>
    <t>Produção de Equipe</t>
  </si>
  <si>
    <t>2.430,24 m²</t>
  </si>
  <si>
    <t>A</t>
  </si>
  <si>
    <t>Equipamentos</t>
  </si>
  <si>
    <t>Quant.</t>
  </si>
  <si>
    <t>Utilização</t>
  </si>
  <si>
    <t>Custo Operacional</t>
  </si>
  <si>
    <t>Custo Horário</t>
  </si>
  <si>
    <t>Operativa</t>
  </si>
  <si>
    <t>Improdutiva</t>
  </si>
  <si>
    <t>E9577</t>
  </si>
  <si>
    <t>Trator agrícola sobre pneus - 77 kW</t>
  </si>
  <si>
    <t>1,00000</t>
  </si>
  <si>
    <t>1,00</t>
  </si>
  <si>
    <t>0,00</t>
  </si>
  <si>
    <t>E9544</t>
  </si>
  <si>
    <t>Vassoura mecânica rebocável com largura de 2,44 m</t>
  </si>
  <si>
    <t>Custo Horário de Equipamentos</t>
  </si>
  <si>
    <t>Custo Unitário de Execução</t>
  </si>
  <si>
    <t>Fator de Influencia da Chuva - FIC</t>
  </si>
  <si>
    <t>Custo Unitário Direto Total</t>
  </si>
  <si>
    <t>Composição SICRO 3 - 4011410</t>
  </si>
  <si>
    <t xml:space="preserve"> 4011410 </t>
  </si>
  <si>
    <t>Microrrevestimento a frio com emulsão modificada com polímero de 1,5 cm - brita comercial</t>
  </si>
  <si>
    <t>664,0 m²</t>
  </si>
  <si>
    <t>E9571</t>
  </si>
  <si>
    <t>Caminhão tanque com capacidade de 10.000 l - 188 kW</t>
  </si>
  <si>
    <t>0,13</t>
  </si>
  <si>
    <t>0,87</t>
  </si>
  <si>
    <t>E9584</t>
  </si>
  <si>
    <t>Carregadeira de pneus com capacidade de 1,72 m³ - 113 kW</t>
  </si>
  <si>
    <t>0,06</t>
  </si>
  <si>
    <t>0,94</t>
  </si>
  <si>
    <t>E9558</t>
  </si>
  <si>
    <t>Tanque de estocagem de asfalto com capacidade de 30.000 l</t>
  </si>
  <si>
    <t>2,00000</t>
  </si>
  <si>
    <t>E9670</t>
  </si>
  <si>
    <t>Usina móvel de lama asfáltica ou microrrevestimento com cavalo mecânico com capacidade</t>
  </si>
  <si>
    <t>B</t>
  </si>
  <si>
    <t>Mão de Obra</t>
  </si>
  <si>
    <t>Unidate</t>
  </si>
  <si>
    <t>P9824</t>
  </si>
  <si>
    <t>Servente</t>
  </si>
  <si>
    <t>10,00000</t>
  </si>
  <si>
    <t>h</t>
  </si>
  <si>
    <t>Custo horário total de mão de obra</t>
  </si>
  <si>
    <t>Custo horário total de execução</t>
  </si>
  <si>
    <t/>
  </si>
  <si>
    <t>Preço Unitário</t>
  </si>
  <si>
    <t>M1950</t>
  </si>
  <si>
    <t>Emulsão asfáltica com polímero - RC-1C-E</t>
  </si>
  <si>
    <t>0,00336</t>
  </si>
  <si>
    <t>0,0000</t>
  </si>
  <si>
    <t>M0222</t>
  </si>
  <si>
    <t>Filer calcário</t>
  </si>
  <si>
    <t>0,33750</t>
  </si>
  <si>
    <t>Custo unitário total de material</t>
  </si>
  <si>
    <t>D</t>
  </si>
  <si>
    <t>Atividades Auxiliares</t>
  </si>
  <si>
    <t>Usinagem de agregados para microrrevestimento a frio com espessura de 0,8 cm até 1,5 cm - brita comercial</t>
  </si>
  <si>
    <t>0,01500</t>
  </si>
  <si>
    <t>Custo Total das Atividades</t>
  </si>
  <si>
    <t>E</t>
  </si>
  <si>
    <t>Tempos Fixos</t>
  </si>
  <si>
    <t>6416036 - 5915406</t>
  </si>
  <si>
    <t>Usinagem de agregados para microrrevestimento a frio com espessura de 0,8 cm até 1,5 cm - brita comercial -  Carga, manobra e descarga de agregados ou solos em caminhão basculante de 10 m³ - carga em usina de 60 t/h (PMF) edescarga livre</t>
  </si>
  <si>
    <t>0,02250</t>
  </si>
  <si>
    <t>M0222 - 5914654</t>
  </si>
  <si>
    <t>Filer calcário - Carga, manobra e descarga de materiais diversos em caminhão carroceria de 9 t - carga e descarga manuais</t>
  </si>
  <si>
    <t>0,00034</t>
  </si>
  <si>
    <t>Custo Total dos Tempos Fixos</t>
  </si>
  <si>
    <t>F</t>
  </si>
  <si>
    <t>Momento de Transporte</t>
  </si>
  <si>
    <t>LN</t>
  </si>
  <si>
    <t>RP</t>
  </si>
  <si>
    <t>P</t>
  </si>
  <si>
    <t>Custo Unitário</t>
  </si>
  <si>
    <t>Usinagem de agregados para microrrevestimento a frio com espessura de 0,8 cm até 1,5 cm - brita comercial - Caminhão basculante com capacidade de 10 m³ - 188 kW</t>
  </si>
  <si>
    <t>tkm</t>
  </si>
  <si>
    <t>Filer calcário - Caminhão carroceria com capacidade de 9 t - 136 kW</t>
  </si>
  <si>
    <t>Custo unitário total de transporte</t>
  </si>
  <si>
    <t>Composição SINAPI - 93595</t>
  </si>
  <si>
    <t xml:space="preserve"> 93595 </t>
  </si>
  <si>
    <t>TRAN - TRANSPORTES, CARGAS E DESCARGAS</t>
  </si>
  <si>
    <t>TXKM</t>
  </si>
  <si>
    <t xml:space="preserve"> 91386 </t>
  </si>
  <si>
    <t>CAMINHÃO BASCULANTE 10 M3, TRUCADO CABINE SIMPLES, PESO BRUTO TOTAL 23.000 KG, CARGA ÚTIL MÁXIMA 15.935 KG, DISTÂNCIA ENTRE EIXOS 4,80 M, POTÊNCIA 230 CV INCLUSIVE CAÇAMBA METÁLICA - CHP DIURNO. AF_06/2014</t>
  </si>
  <si>
    <t>CHOR - CUSTOS HORÁRIOS DE MÁQUINAS E EQUIPAMENTOS</t>
  </si>
  <si>
    <t>0,0061</t>
  </si>
  <si>
    <t xml:space="preserve"> 91387 </t>
  </si>
  <si>
    <t>CAMINHÃO BASCULANTE 10 M3, TRUCADO CABINE SIMPLES, PESO BRUTO TOTAL 23.000 KG, CARGA ÚTIL MÁXIMA 15.935 KG, DISTÂNCIA ENTRE EIXOS 4,80 M, POTÊNCIA 230 CV INCLUSIVE CAÇAMBA METÁLICA - CHI DIURNO. AF_06/2014</t>
  </si>
  <si>
    <t>0,0026</t>
  </si>
  <si>
    <t>Composição SINAPI - 93596</t>
  </si>
  <si>
    <t xml:space="preserve"> 93596 </t>
  </si>
  <si>
    <t>0,0022</t>
  </si>
  <si>
    <t>0,001</t>
  </si>
  <si>
    <t>Composição SINAPI - 102330</t>
  </si>
  <si>
    <t xml:space="preserve"> 102330 </t>
  </si>
  <si>
    <t xml:space="preserve"> 91645 </t>
  </si>
  <si>
    <t>CAMINHÃO DE TRANSPORTE DE MATERIAL ASFÁLTICO 30.000 L, COM CAVALO MECÂNICO DE CAPACIDADE MÁXIMA DE TRAÇÃO COMBINADO DE 66.000 KG, POTÊNCIA 360 CV, INCLUSIVE TANQUE DE ASFALTO COM SERPENTINA - CHP DIURNO. AF_08/2015</t>
  </si>
  <si>
    <t>0,0028</t>
  </si>
  <si>
    <t xml:space="preserve"> 91646 </t>
  </si>
  <si>
    <t>CAMINHÃO DE TRANSPORTE DE MATERIAL ASFÁLTICO 30.000 L, COM CAVALO MECÂNICO DE CAPACIDADE MÁXIMA DE TRAÇÃO COMBINADO DE 66.000 KG, POTÊNCIA 360 CV, INCLUSIVE TANQUE DE ASFALTO COM SERPENTINA - CHI DIURNO. AF_08/2015</t>
  </si>
  <si>
    <t>0,0012</t>
  </si>
  <si>
    <t>Composição SINAPI - 100947</t>
  </si>
  <si>
    <t xml:space="preserve"> 100947 </t>
  </si>
  <si>
    <t xml:space="preserve"> 5824 </t>
  </si>
  <si>
    <t>CAMINHÃO TOCO, PBT 16.000 KG, CARGA ÚTIL MÁX. 10.685 KG, DIST. ENTRE EIXOS 4,8 M, POTÊNCIA 189 CV, INCLUSIVE CARROCERIA FIXA ABERTA DE MADEIRA P/ TRANSPORTE GERAL DE CARGA SECA, DIMEN. APROX. 2,5 X 7,00 X 0,50 M - CHP DIURNO. AF_06/2014</t>
  </si>
  <si>
    <t xml:space="preserve"> 5826 </t>
  </si>
  <si>
    <t>CAMINHÃO TOCO, PBT 16.000 KG, CARGA ÚTIL MÁX. 10.685 KG, DIST. ENTRE EIXOS 4,8 M, POTÊNCIA 189 CV, INCLUSIVE CARROCERIA FIXA ABERTA DE MADEIRA P/ TRANSPORTE GERAL DE CARGA SECA, DIMEN. APROX. 2,5 X 7,00 X 0,50 M - CHI DIURNO. AF_06/2014</t>
  </si>
  <si>
    <t>0,004</t>
  </si>
  <si>
    <t>Composição SINAPI - 95875</t>
  </si>
  <si>
    <t xml:space="preserve"> 95875 </t>
  </si>
  <si>
    <t>M3XKM</t>
  </si>
  <si>
    <t>0,0083</t>
  </si>
  <si>
    <t>0,0036</t>
  </si>
  <si>
    <t>2.2</t>
  </si>
  <si>
    <t>4.1</t>
  </si>
  <si>
    <t>4.2</t>
  </si>
  <si>
    <t>5.1</t>
  </si>
  <si>
    <t>5.2</t>
  </si>
  <si>
    <t>5.3</t>
  </si>
  <si>
    <t>5.4</t>
  </si>
  <si>
    <t>5.5</t>
  </si>
  <si>
    <t>NOME DA EMPRESA</t>
  </si>
  <si>
    <t>CIDADE</t>
  </si>
  <si>
    <t>FRETE</t>
  </si>
  <si>
    <t>EMAM</t>
  </si>
  <si>
    <t>CUIABÁ-MT</t>
  </si>
  <si>
    <t>CONTATO</t>
  </si>
  <si>
    <t xml:space="preserve">HELBERTE JOSÉ </t>
  </si>
  <si>
    <t>(65) 3667-1505</t>
  </si>
  <si>
    <t>TELEFONE</t>
  </si>
  <si>
    <t>VALOR</t>
  </si>
  <si>
    <t>VÁRZEA GRANDE</t>
  </si>
  <si>
    <t>ANA BRITO</t>
  </si>
  <si>
    <t>(65) 98119-2254</t>
  </si>
  <si>
    <t>COTAÇÕES</t>
  </si>
  <si>
    <t>OBSERVAÇÃO:</t>
  </si>
  <si>
    <t>SOLICITANTE:</t>
  </si>
  <si>
    <t>PREFEITURA MUNICIPAL DE VÁRZEA GRANDE</t>
  </si>
  <si>
    <t>DATA DA COTAÇÃO:</t>
  </si>
  <si>
    <t>JUNHO DE 2022</t>
  </si>
  <si>
    <t>PRODUTO:</t>
  </si>
  <si>
    <t>TAPA BURACO DE PAVIMENTO COM APLICAÇÃO DE CONCRETO BETUMINOSO USINADO A QUENTE (CBUQ), CAMADA DE ROLAMENTO - EXCLUSIVE TRANSPORTE.</t>
  </si>
  <si>
    <t>RASTELEIRO COM ENCARGOS COMPLEMENTARES</t>
  </si>
  <si>
    <t>CONCRETO BETUMINOSO USINADO A QUENTE (CBUQ) PARA PAVIMENTACAO ASFALTICA, PADRAO DNIT, FAIXA C, COM CAP 50/70 - AQUISICAO POSTO USINA</t>
  </si>
  <si>
    <t>T</t>
  </si>
  <si>
    <t>CARGA, MANOBRAS E DESCARGA DE MISTURA BETUMINOSA A QUENTE, COM CAMINHAO BASCULANTE 6 M3</t>
  </si>
  <si>
    <t>EXECUÇÃO DE PINTURA DE LIGAÇÃO COM EMULSÃO ASFÁLTICA RR-2C. AF_11/2019 (TAPA BURACO)</t>
  </si>
  <si>
    <t>EXECUÇÃO DE PINTURA DE LIGAÇÃO COM EMULSÃO ASFÁLTICA RR-2C. AF_11/2019 (MICRO)</t>
  </si>
  <si>
    <t>JOSÉ CARLOS GUIMARAES E JACARANDÁ</t>
  </si>
  <si>
    <t xml:space="preserve"> 15°37'44.55"S                 </t>
  </si>
  <si>
    <t>56°11'11.15"O</t>
  </si>
  <si>
    <t xml:space="preserve"> 15°37'44.59"S                </t>
  </si>
  <si>
    <t xml:space="preserve"> 56°11'22.60"O</t>
  </si>
  <si>
    <t xml:space="preserve"> 15°37'39.13"S                  </t>
  </si>
  <si>
    <t xml:space="preserve">  56°11'29.36"O</t>
  </si>
  <si>
    <t xml:space="preserve"> 15°37'39.09"S                       </t>
  </si>
  <si>
    <t>56°11'23.00"O</t>
  </si>
  <si>
    <t xml:space="preserve"> 15°37'40.72"S                 </t>
  </si>
  <si>
    <t>56°11'29.48"O</t>
  </si>
  <si>
    <t xml:space="preserve"> 15°37'40.67"S               </t>
  </si>
  <si>
    <t xml:space="preserve">  56°11'23.07"O</t>
  </si>
  <si>
    <t xml:space="preserve"> 15°37'42.42"S                     </t>
  </si>
  <si>
    <t xml:space="preserve"> 56°11'29.41"O</t>
  </si>
  <si>
    <t xml:space="preserve"> 15°37'42.43"S                   </t>
  </si>
  <si>
    <t>56°11'22.96"O</t>
  </si>
  <si>
    <t xml:space="preserve"> 15°37'43.93"S                   </t>
  </si>
  <si>
    <t xml:space="preserve"> 56°11'29.44"O</t>
  </si>
  <si>
    <t xml:space="preserve"> 15°37'43.88"S                   </t>
  </si>
  <si>
    <t xml:space="preserve"> 56°11'23.00"O</t>
  </si>
  <si>
    <t xml:space="preserve"> 15°37'37.79"S              </t>
  </si>
  <si>
    <t>56°11'29.63"O</t>
  </si>
  <si>
    <t xml:space="preserve"> 15°37'43.89"S                  </t>
  </si>
  <si>
    <t>56°11'29.59"O</t>
  </si>
  <si>
    <t xml:space="preserve">15°37'30.16"S           </t>
  </si>
  <si>
    <t>56°10'55.92"O</t>
  </si>
  <si>
    <t xml:space="preserve">15°37'36.37"S             </t>
  </si>
  <si>
    <t>56°10'55.89"O</t>
  </si>
  <si>
    <t xml:space="preserve">15°37'27.97"S            </t>
  </si>
  <si>
    <t xml:space="preserve"> 56°10'57.68"O</t>
  </si>
  <si>
    <t xml:space="preserve">15°37'36.80"S         </t>
  </si>
  <si>
    <t xml:space="preserve"> 56°10'57.53"O</t>
  </si>
  <si>
    <t xml:space="preserve">15°37'30.25"S            </t>
  </si>
  <si>
    <t>56°11'2.91"O</t>
  </si>
  <si>
    <t xml:space="preserve">15°37'36.94"S          </t>
  </si>
  <si>
    <t>56°11'2.63"O</t>
  </si>
  <si>
    <t xml:space="preserve">15°37'28.04"S            </t>
  </si>
  <si>
    <t>56°11'4.45"O</t>
  </si>
  <si>
    <t xml:space="preserve">15°37'37.01"S          </t>
  </si>
  <si>
    <t>56°11'4.34"O</t>
  </si>
  <si>
    <t xml:space="preserve">15°37'30.35"S           </t>
  </si>
  <si>
    <t>56°11'5.99"O</t>
  </si>
  <si>
    <t xml:space="preserve">15°37'37.11"S             </t>
  </si>
  <si>
    <t xml:space="preserve">15°37'30.24"S            </t>
  </si>
  <si>
    <t>56°11'7.91"O</t>
  </si>
  <si>
    <t xml:space="preserve">15°37'36.98"S         </t>
  </si>
  <si>
    <t xml:space="preserve">  56°11'7.73"O</t>
  </si>
  <si>
    <t xml:space="preserve">15°37'30.27"S        </t>
  </si>
  <si>
    <t xml:space="preserve">   56°11'9.51"O</t>
  </si>
  <si>
    <t xml:space="preserve">15°37'37.07"S            </t>
  </si>
  <si>
    <t>56°11'9.43"O</t>
  </si>
  <si>
    <t xml:space="preserve">15°37'27.98"S          </t>
  </si>
  <si>
    <t>56°11'11.24"O</t>
  </si>
  <si>
    <t xml:space="preserve">15°37'44.49"S              </t>
  </si>
  <si>
    <t xml:space="preserve">15°37'30.48"S             </t>
  </si>
  <si>
    <t>56°11'12.86"O</t>
  </si>
  <si>
    <t xml:space="preserve">15°37'44.25"S              </t>
  </si>
  <si>
    <t xml:space="preserve"> 56°11'12.77"O</t>
  </si>
  <si>
    <t xml:space="preserve">15°37'30.48"S          </t>
  </si>
  <si>
    <t>56°11'14.53"O</t>
  </si>
  <si>
    <t xml:space="preserve">15°37'44.43"S               </t>
  </si>
  <si>
    <t>56°11'14.40"O</t>
  </si>
  <si>
    <t xml:space="preserve">15°37'30.31"S            </t>
  </si>
  <si>
    <t>56°11'16.26"O</t>
  </si>
  <si>
    <t xml:space="preserve">15°37'44.39"S                    </t>
  </si>
  <si>
    <t>56°11'16.15"O</t>
  </si>
  <si>
    <t xml:space="preserve">15°37'28.16"S                </t>
  </si>
  <si>
    <t>56°11'18.01"O</t>
  </si>
  <si>
    <t xml:space="preserve">15°37'44.40"S              </t>
  </si>
  <si>
    <t xml:space="preserve"> 56°11'17.78"O</t>
  </si>
  <si>
    <t xml:space="preserve">15°37'30.42"S            </t>
  </si>
  <si>
    <t>56°11'19.57"O</t>
  </si>
  <si>
    <t xml:space="preserve">15°37'44.30"S              </t>
  </si>
  <si>
    <t>56°11'19.45"O</t>
  </si>
  <si>
    <t xml:space="preserve">15°37'30.37"S             </t>
  </si>
  <si>
    <t xml:space="preserve"> 56°11'21.32"O</t>
  </si>
  <si>
    <t xml:space="preserve">15°37'44.34"S              </t>
  </si>
  <si>
    <t>56°11'21.11"O</t>
  </si>
  <si>
    <t xml:space="preserve">15°37'28.55"S              </t>
  </si>
  <si>
    <t xml:space="preserve"> 56°11'23.07"O</t>
  </si>
  <si>
    <t xml:space="preserve">15°37'44.44"S              </t>
  </si>
  <si>
    <t>56°11'22.83"O</t>
  </si>
  <si>
    <t xml:space="preserve">15°37'30.34"S                </t>
  </si>
  <si>
    <t>56°11'27.91"O</t>
  </si>
  <si>
    <t xml:space="preserve">15°37'37.26"S           </t>
  </si>
  <si>
    <t xml:space="preserve"> 56°11'27.77"O</t>
  </si>
  <si>
    <t xml:space="preserve">15°37'35.33"S             </t>
  </si>
  <si>
    <t>56°11'24.58"O</t>
  </si>
  <si>
    <t xml:space="preserve">15°37'37.37"S             </t>
  </si>
  <si>
    <t>56°11'24.50"O</t>
  </si>
  <si>
    <t xml:space="preserve">15°37'35.24"S             </t>
  </si>
  <si>
    <t>56°11'26.33"O</t>
  </si>
  <si>
    <t xml:space="preserve">15°37'37.29"S             </t>
  </si>
  <si>
    <t xml:space="preserve"> 56°11'26.23"O</t>
  </si>
  <si>
    <t xml:space="preserve">15°37'32.04"S              </t>
  </si>
  <si>
    <t>56°11'27.93"O</t>
  </si>
  <si>
    <t xml:space="preserve">15°37'31.91"S           </t>
  </si>
  <si>
    <t xml:space="preserve"> 56°11'23.19"O</t>
  </si>
  <si>
    <t xml:space="preserve">15°37'35.11"S         </t>
  </si>
  <si>
    <t xml:space="preserve">15°37'35.07"S          </t>
  </si>
  <si>
    <t xml:space="preserve"> 56°11'23.01"O</t>
  </si>
  <si>
    <t xml:space="preserve">15°37'33.56"S          </t>
  </si>
  <si>
    <t>56°11'27.78"O</t>
  </si>
  <si>
    <t xml:space="preserve">15°37'33.60"S             </t>
  </si>
  <si>
    <t>56°11'23.10"O</t>
  </si>
  <si>
    <t xml:space="preserve">MILTON FIGUEIREDO </t>
  </si>
  <si>
    <t xml:space="preserve">15°42'1.97"S                </t>
  </si>
  <si>
    <t xml:space="preserve"> 56° 7'38.30"O</t>
  </si>
  <si>
    <t xml:space="preserve">15°42'4.37"S                  </t>
  </si>
  <si>
    <t>56° 7'16.18"O</t>
  </si>
  <si>
    <t>RUA A</t>
  </si>
  <si>
    <t>MILTON FIGUEIREDO</t>
  </si>
  <si>
    <t xml:space="preserve">15°42'0.45"S               </t>
  </si>
  <si>
    <t xml:space="preserve">  56° 7'38.34"O</t>
  </si>
  <si>
    <t xml:space="preserve">15°42'3.01"S                    </t>
  </si>
  <si>
    <t>56° 7'17.03"O</t>
  </si>
  <si>
    <t xml:space="preserve">15°41'58.98"S                   </t>
  </si>
  <si>
    <t>56° 7'43.54"O</t>
  </si>
  <si>
    <t xml:space="preserve">15°42'1.53"S                      </t>
  </si>
  <si>
    <t xml:space="preserve"> 56° 7'21.26"O</t>
  </si>
  <si>
    <t>RUA 1</t>
  </si>
  <si>
    <t xml:space="preserve"> 15°42'10.75"S</t>
  </si>
  <si>
    <t xml:space="preserve"> 56° 7'19.58"O</t>
  </si>
  <si>
    <t xml:space="preserve"> 15°42'9.42"S</t>
  </si>
  <si>
    <t xml:space="preserve"> 56° 7'15.55"O</t>
  </si>
  <si>
    <t xml:space="preserve">15°42'10.81"S                 </t>
  </si>
  <si>
    <t>56° 7'19.53"O</t>
  </si>
  <si>
    <t xml:space="preserve">15°42'2.91"S               </t>
  </si>
  <si>
    <t xml:space="preserve"> 56° 7'19.49"O</t>
  </si>
  <si>
    <t xml:space="preserve">15°42'10.45"S                  </t>
  </si>
  <si>
    <t>56° 7'24.79"O</t>
  </si>
  <si>
    <t xml:space="preserve">15°42'0.96"S                 </t>
  </si>
  <si>
    <t xml:space="preserve"> 56° 7'24.34"O</t>
  </si>
  <si>
    <t>COSTA VERDE</t>
  </si>
  <si>
    <t xml:space="preserve">15°40'21.40"S                 </t>
  </si>
  <si>
    <t xml:space="preserve"> 56° 7'32.14"O</t>
  </si>
  <si>
    <t xml:space="preserve">15°40'17.08"S                </t>
  </si>
  <si>
    <t xml:space="preserve"> 56° 7'28.53"O</t>
  </si>
  <si>
    <t xml:space="preserve">15°40'25.78"S                </t>
  </si>
  <si>
    <t xml:space="preserve"> 56° 7'24.38"O</t>
  </si>
  <si>
    <t xml:space="preserve">15°40'18.53"S               </t>
  </si>
  <si>
    <t xml:space="preserve"> 56° 7'18.39"O</t>
  </si>
  <si>
    <t xml:space="preserve">15°40'32.21"S            </t>
  </si>
  <si>
    <t xml:space="preserve"> 56° 7'29.69"O</t>
  </si>
  <si>
    <t xml:space="preserve">15°40'27.19"S                </t>
  </si>
  <si>
    <t xml:space="preserve"> 56° 7'25.46"O</t>
  </si>
  <si>
    <t>RESIDENCIAL SÃO FRANCISCO</t>
  </si>
  <si>
    <t xml:space="preserve">15°42'33.40"S  </t>
  </si>
  <si>
    <t xml:space="preserve"> 56°10'9.02"O</t>
  </si>
  <si>
    <t>15°42'31.38"S</t>
  </si>
  <si>
    <t xml:space="preserve"> 56°10'15.63"O</t>
  </si>
  <si>
    <t xml:space="preserve">15°42'35.89"S </t>
  </si>
  <si>
    <t>56°10'10.52"O</t>
  </si>
  <si>
    <t xml:space="preserve">15°42'32.67"S </t>
  </si>
  <si>
    <t xml:space="preserve"> 56°10'11.61"O</t>
  </si>
  <si>
    <t xml:space="preserve">15°42'35.51"S </t>
  </si>
  <si>
    <t>56°10'13.14"O</t>
  </si>
  <si>
    <t>15°42'31.74"S</t>
  </si>
  <si>
    <t xml:space="preserve"> 56°10'14.49"O</t>
  </si>
  <si>
    <t xml:space="preserve">15°42'35.16"S  </t>
  </si>
  <si>
    <t>56°10'14.84"O</t>
  </si>
  <si>
    <t>15°42'23.24"S</t>
  </si>
  <si>
    <t>56°10'17.15"O</t>
  </si>
  <si>
    <t xml:space="preserve">15°42'29.55"S  </t>
  </si>
  <si>
    <t xml:space="preserve"> 56°10'16.04"O</t>
  </si>
  <si>
    <t xml:space="preserve">15°42'28.18"S </t>
  </si>
  <si>
    <t>56°10'23.76"O</t>
  </si>
  <si>
    <t xml:space="preserve">15°42'23.21"S  </t>
  </si>
  <si>
    <t>56°10'17.20"O</t>
  </si>
  <si>
    <t>15°42'23.28"S</t>
  </si>
  <si>
    <t>56°10'24.62"O</t>
  </si>
  <si>
    <t xml:space="preserve">15°42'28.99"S  </t>
  </si>
  <si>
    <t xml:space="preserve"> 56°10'18.62"O</t>
  </si>
  <si>
    <t>15°42'23.33"S</t>
  </si>
  <si>
    <t>56°10'19.62"O</t>
  </si>
  <si>
    <t xml:space="preserve">15°42'28.54"S </t>
  </si>
  <si>
    <t>56°10'21.12"O</t>
  </si>
  <si>
    <t>15°42'23.39"S</t>
  </si>
  <si>
    <t>56°10'22.09"O</t>
  </si>
  <si>
    <t xml:space="preserve">15°42'28.14"S </t>
  </si>
  <si>
    <t xml:space="preserve">  56°10'23.64"O</t>
  </si>
  <si>
    <t>56°10'24.47"O</t>
  </si>
  <si>
    <t xml:space="preserve"> JARDIM GLORIA II</t>
  </si>
  <si>
    <t xml:space="preserve">15°38'22.42"S  </t>
  </si>
  <si>
    <t>56° 9'24.64"O</t>
  </si>
  <si>
    <t>15°38'14.70"S</t>
  </si>
  <si>
    <t>56° 9'45.04"O</t>
  </si>
  <si>
    <t>15°38'34.35"S</t>
  </si>
  <si>
    <t>56° 9'39.93"O</t>
  </si>
  <si>
    <t xml:space="preserve">15°38'19.67"S </t>
  </si>
  <si>
    <t>56° 9'35.84"O</t>
  </si>
  <si>
    <t xml:space="preserve">15°38'35.53"S </t>
  </si>
  <si>
    <t>56° 9'36.30"O</t>
  </si>
  <si>
    <t xml:space="preserve">15°38'20.82"S </t>
  </si>
  <si>
    <t>56° 9'32.04"O</t>
  </si>
  <si>
    <t xml:space="preserve">15°38'36.44"S </t>
  </si>
  <si>
    <t>56° 9'32.33"O</t>
  </si>
  <si>
    <t>15°38'21.76"S</t>
  </si>
  <si>
    <t>56° 9'28.27"O</t>
  </si>
  <si>
    <t xml:space="preserve">RUA DO CRISTÃO  </t>
  </si>
  <si>
    <t xml:space="preserve">15°38'26.34"S </t>
  </si>
  <si>
    <t>56° 9'25.71"O</t>
  </si>
  <si>
    <t xml:space="preserve">15°38'22.18"S </t>
  </si>
  <si>
    <t>56° 9'39.73"O</t>
  </si>
  <si>
    <t xml:space="preserve">15°38'30.00"S </t>
  </si>
  <si>
    <t xml:space="preserve">    56° 9'26.78"O</t>
  </si>
  <si>
    <t xml:space="preserve">15°38'25.72"S  </t>
  </si>
  <si>
    <t>56° 9'41.11"O</t>
  </si>
  <si>
    <t xml:space="preserve">RUA DO AMOR  </t>
  </si>
  <si>
    <t xml:space="preserve">15°38'33.82"S </t>
  </si>
  <si>
    <t xml:space="preserve">  56° 9'27.77"O</t>
  </si>
  <si>
    <t>15°38'29.40"S</t>
  </si>
  <si>
    <t xml:space="preserve"> 56° 9'42.16"O</t>
  </si>
  <si>
    <t>COHAB DOM BOSCO</t>
  </si>
  <si>
    <t>15°39'0.25"S</t>
  </si>
  <si>
    <t xml:space="preserve">     56° 5'54.72"O</t>
  </si>
  <si>
    <t xml:space="preserve">15°38'54.60"S  </t>
  </si>
  <si>
    <t>56° 5'55.43"O</t>
  </si>
  <si>
    <t xml:space="preserve">15°38'58.84"S </t>
  </si>
  <si>
    <t xml:space="preserve"> 56° 5'58.81"O</t>
  </si>
  <si>
    <t>15°38'57.66"S</t>
  </si>
  <si>
    <t>56° 5'50.73"O</t>
  </si>
  <si>
    <t xml:space="preserve">15°38'58.41"S </t>
  </si>
  <si>
    <t>56° 5'57.08"O</t>
  </si>
  <si>
    <t xml:space="preserve">15°38'54.75"S  </t>
  </si>
  <si>
    <t>56° 5'57.51"O</t>
  </si>
  <si>
    <t xml:space="preserve">15°38'56.26"S </t>
  </si>
  <si>
    <t xml:space="preserve"> 56° 5'55.16"O</t>
  </si>
  <si>
    <t>15°38'55.58"S</t>
  </si>
  <si>
    <t>56° 5'50.98"O</t>
  </si>
  <si>
    <t>15°38'59.80"S</t>
  </si>
  <si>
    <t>56° 5'50.29"O</t>
  </si>
  <si>
    <t>15°38'53.85"S</t>
  </si>
  <si>
    <t xml:space="preserve"> 56° 5'51.13"O</t>
  </si>
  <si>
    <t>15°38'56.43"S</t>
  </si>
  <si>
    <t xml:space="preserve">  56° 5'50.70"O</t>
  </si>
  <si>
    <t>15°38'46.83"S</t>
  </si>
  <si>
    <t>56° 5'42.37"O</t>
  </si>
  <si>
    <t>JARDIM IMPERIAL</t>
  </si>
  <si>
    <t xml:space="preserve">15°37'24.89"S </t>
  </si>
  <si>
    <t xml:space="preserve">  56°10'10.31"O</t>
  </si>
  <si>
    <t>15°37'18.21"S</t>
  </si>
  <si>
    <t>56°10'11.75"O</t>
  </si>
  <si>
    <t>15°37'24.09"S</t>
  </si>
  <si>
    <t>56°10'8.18"O</t>
  </si>
  <si>
    <t>15°37'14.75"S</t>
  </si>
  <si>
    <t>56°10'10.13"O</t>
  </si>
  <si>
    <t>15°37'16.81"S</t>
  </si>
  <si>
    <t>56°10'7.65"O</t>
  </si>
  <si>
    <t>15°37'23.37"S</t>
  </si>
  <si>
    <t>56°10'6.26"O</t>
  </si>
  <si>
    <t>15°37'13.37"S</t>
  </si>
  <si>
    <t>56°10'5.86"O</t>
  </si>
  <si>
    <t>15°37'22.80"S</t>
  </si>
  <si>
    <t>56°10'4.17"O</t>
  </si>
  <si>
    <t>15°37'15.60"S</t>
  </si>
  <si>
    <t>56°10'15.02"O</t>
  </si>
  <si>
    <t>15°37'22.69"S</t>
  </si>
  <si>
    <t xml:space="preserve"> 56°10'28.73"O</t>
  </si>
  <si>
    <t>15°37'24.34"S</t>
  </si>
  <si>
    <t xml:space="preserve"> 56°10'16.23"O</t>
  </si>
  <si>
    <t>15°37'18.18"S</t>
  </si>
  <si>
    <t>56°10'19.81"O</t>
  </si>
  <si>
    <t>15°37'25.36"S</t>
  </si>
  <si>
    <t>56°10'18.01"O</t>
  </si>
  <si>
    <t xml:space="preserve">15°37'19.13"S </t>
  </si>
  <si>
    <t>56°10'21.57"O</t>
  </si>
  <si>
    <t xml:space="preserve">15°37'26.31"S </t>
  </si>
  <si>
    <t>56°10'19.76"O</t>
  </si>
  <si>
    <t xml:space="preserve">15°37'20.20"S </t>
  </si>
  <si>
    <t>56°10'23.43"O</t>
  </si>
  <si>
    <t>15°37'29.17"S</t>
  </si>
  <si>
    <t>56°10'25.04"O</t>
  </si>
  <si>
    <t xml:space="preserve">15°37'22.69"S </t>
  </si>
  <si>
    <t>56°10'28.73"O</t>
  </si>
  <si>
    <t>15°37'28.13"S</t>
  </si>
  <si>
    <t>56°10'23.36"O</t>
  </si>
  <si>
    <t>15°37'21.89"S</t>
  </si>
  <si>
    <t xml:space="preserve"> 56°10'26.87"O</t>
  </si>
  <si>
    <t xml:space="preserve"> COHAB DOM ORLANDO CHAVES</t>
  </si>
  <si>
    <t xml:space="preserve">15°38'24.11"S  </t>
  </si>
  <si>
    <t xml:space="preserve"> 56° 5'58.60"O</t>
  </si>
  <si>
    <t>15°38'18.35"S</t>
  </si>
  <si>
    <t>56° 5'59.74"O</t>
  </si>
  <si>
    <t>15°38'24.90"S</t>
  </si>
  <si>
    <t>56° 6'0.42"O</t>
  </si>
  <si>
    <t>15°38'28.56"S</t>
  </si>
  <si>
    <t>56° 5'59.76"O</t>
  </si>
  <si>
    <t xml:space="preserve">15°38'26.75"S </t>
  </si>
  <si>
    <t>56° 6'0.17"O</t>
  </si>
  <si>
    <t>15°38'27.33"S</t>
  </si>
  <si>
    <t>56° 6'3.33"O</t>
  </si>
  <si>
    <t>15°38'24.53"S</t>
  </si>
  <si>
    <t xml:space="preserve"> 56° 5'58.49"O</t>
  </si>
  <si>
    <t>15°38'26.12"S</t>
  </si>
  <si>
    <t xml:space="preserve"> 56° 5'56.10"O</t>
  </si>
  <si>
    <t>15°38'22.25"S</t>
  </si>
  <si>
    <t>56° 5'58.87"O</t>
  </si>
  <si>
    <t>15°38'21.48"S</t>
  </si>
  <si>
    <t>56° 5'55.09"O</t>
  </si>
  <si>
    <t xml:space="preserve">15°38'20.54"S </t>
  </si>
  <si>
    <t>56° 5'59.15"O</t>
  </si>
  <si>
    <t>15°38'19.64"S</t>
  </si>
  <si>
    <t>56° 5'55.47"O</t>
  </si>
  <si>
    <t xml:space="preserve">15°38'21.69"S </t>
  </si>
  <si>
    <t xml:space="preserve">15°38'20.01"S </t>
  </si>
  <si>
    <t>56° 5'57.33"O</t>
  </si>
  <si>
    <t xml:space="preserve">15°38'21.50"S </t>
  </si>
  <si>
    <t>56° 6'4.89"O</t>
  </si>
  <si>
    <t xml:space="preserve">15°38'20.74"S </t>
  </si>
  <si>
    <t>56° 6'1.40"O</t>
  </si>
  <si>
    <t>15°38'24.32"S</t>
  </si>
  <si>
    <t>56° 6'0.56"O</t>
  </si>
  <si>
    <t>15°38'18.92"S</t>
  </si>
  <si>
    <t>56° 6'1.70"O</t>
  </si>
  <si>
    <t>VILA RICA E SANTA CLARA</t>
  </si>
  <si>
    <t>15°40'13.34"S</t>
  </si>
  <si>
    <t xml:space="preserve">15°40'16.22"S </t>
  </si>
  <si>
    <t xml:space="preserve"> 56° 5'10.92"O</t>
  </si>
  <si>
    <t>15°40'16.65"S</t>
  </si>
  <si>
    <t>56° 5'14.92"O</t>
  </si>
  <si>
    <t>15°40'17.41"S</t>
  </si>
  <si>
    <t xml:space="preserve"> 56° 5'13.30"O</t>
  </si>
  <si>
    <t xml:space="preserve">15°40'18.11"S </t>
  </si>
  <si>
    <t>56° 5'11.77"O</t>
  </si>
  <si>
    <t>15°40'16.22"S</t>
  </si>
  <si>
    <t>56° 5'10.92"O</t>
  </si>
  <si>
    <t>15°40'18.88"S</t>
  </si>
  <si>
    <t xml:space="preserve">   56° 5'10.17"O</t>
  </si>
  <si>
    <t>15°40'16.42"S</t>
  </si>
  <si>
    <t xml:space="preserve"> 56° 5'8.95"O</t>
  </si>
  <si>
    <t>15°40'21.71"S</t>
  </si>
  <si>
    <t>56° 5'3.84"O</t>
  </si>
  <si>
    <t>15°40'19.34"S</t>
  </si>
  <si>
    <t>56° 5'2.62"O</t>
  </si>
  <si>
    <t xml:space="preserve">15°40'23.21"S </t>
  </si>
  <si>
    <t>56° 5'0.61"O</t>
  </si>
  <si>
    <t>15°40'20.00"S</t>
  </si>
  <si>
    <t>56° 4'59.12"O</t>
  </si>
  <si>
    <t>RUA O</t>
  </si>
  <si>
    <t xml:space="preserve">15°40'23.88"S </t>
  </si>
  <si>
    <t>56° 4'59.09"O</t>
  </si>
  <si>
    <t>15°40'20.57"S</t>
  </si>
  <si>
    <t xml:space="preserve"> 56° 4'57.46"O</t>
  </si>
  <si>
    <t xml:space="preserve">15°40'24.65"S </t>
  </si>
  <si>
    <t>56° 4'57.53"O</t>
  </si>
  <si>
    <t>15°40'21.49"S</t>
  </si>
  <si>
    <t>56° 4'56.02"O</t>
  </si>
  <si>
    <t>15°40'25.32"S</t>
  </si>
  <si>
    <t xml:space="preserve"> 56° 4'55.96"O</t>
  </si>
  <si>
    <t>15°40'21.97"S</t>
  </si>
  <si>
    <t>56° 4'54.26"O</t>
  </si>
  <si>
    <t xml:space="preserve">15°40'26.04"S </t>
  </si>
  <si>
    <t xml:space="preserve">  56° 4'54.31"O</t>
  </si>
  <si>
    <t>56° 4'52.41"O</t>
  </si>
  <si>
    <t xml:space="preserve">15°40'26.79"S         </t>
  </si>
  <si>
    <t xml:space="preserve"> 56° 4'52.81"O</t>
  </si>
  <si>
    <t>15°40'23.15"S</t>
  </si>
  <si>
    <t>56° 4'50.97"O</t>
  </si>
  <si>
    <t>RUA G</t>
  </si>
  <si>
    <t xml:space="preserve">15°40'18.14"S          </t>
  </si>
  <si>
    <t>56° 5'11.71"O</t>
  </si>
  <si>
    <t>15°40'16.16"S</t>
  </si>
  <si>
    <t>56° 5'10.89"O</t>
  </si>
  <si>
    <t>SANTA LUZIA</t>
  </si>
  <si>
    <t xml:space="preserve"> 15°40'16.16"S</t>
  </si>
  <si>
    <t xml:space="preserve"> 56° 5'29.98"O</t>
  </si>
  <si>
    <t xml:space="preserve"> 15°40'23.62"S</t>
  </si>
  <si>
    <t xml:space="preserve"> 56° 5'22.88"O</t>
  </si>
  <si>
    <t>RUA GUANANDES 2</t>
  </si>
  <si>
    <t xml:space="preserve"> 15°40'15.27"S</t>
  </si>
  <si>
    <t xml:space="preserve"> 56° 5'31.10"O</t>
  </si>
  <si>
    <t xml:space="preserve"> 15°40'16.07"S</t>
  </si>
  <si>
    <t xml:space="preserve"> 56° 5'30.27"O</t>
  </si>
  <si>
    <t>15°40'22.11"S</t>
  </si>
  <si>
    <t>56° 5'38.92"O</t>
  </si>
  <si>
    <t>15°40'10.94"S</t>
  </si>
  <si>
    <t>56° 5'26.34"O</t>
  </si>
  <si>
    <t>15°40'18.61"S</t>
  </si>
  <si>
    <t xml:space="preserve"> 56° 5'34.74"O</t>
  </si>
  <si>
    <t>15°40'29.32"S</t>
  </si>
  <si>
    <t>56° 5'28.73"O</t>
  </si>
  <si>
    <t>15°40'19.62"S</t>
  </si>
  <si>
    <t xml:space="preserve"> 56° 5'34.03"O</t>
  </si>
  <si>
    <t>15°40'12.02"S</t>
  </si>
  <si>
    <t>56° 5'25.13"O</t>
  </si>
  <si>
    <t>15°40'18.36"S</t>
  </si>
  <si>
    <t xml:space="preserve"> 56° 5'32.50"O</t>
  </si>
  <si>
    <t>15°40'25.82"S</t>
  </si>
  <si>
    <t>56° 5'25.42"O</t>
  </si>
  <si>
    <t xml:space="preserve">15°40'24.49"S </t>
  </si>
  <si>
    <t>56° 5'30.98"O</t>
  </si>
  <si>
    <t>15°40'18.72"S</t>
  </si>
  <si>
    <t>56° 5'24.41"O</t>
  </si>
  <si>
    <t>JARDIM PAULA I</t>
  </si>
  <si>
    <t>15°38'48.89"S</t>
  </si>
  <si>
    <t xml:space="preserve"> 56° 9'19.36"O</t>
  </si>
  <si>
    <t>15°39'4.78"S</t>
  </si>
  <si>
    <t>56° 9'9.39"O</t>
  </si>
  <si>
    <t>15°38'59.88"S</t>
  </si>
  <si>
    <t>56° 9'28.36"O</t>
  </si>
  <si>
    <t>15°38'50.84"S</t>
  </si>
  <si>
    <t>56° 9'23.09"O</t>
  </si>
  <si>
    <t>15°39'5.40"S</t>
  </si>
  <si>
    <t>56° 9'28.29"O</t>
  </si>
  <si>
    <t xml:space="preserve">15°38'49.37"S </t>
  </si>
  <si>
    <t>56° 9'18.75"O</t>
  </si>
  <si>
    <t>15°38'58.45"S</t>
  </si>
  <si>
    <t xml:space="preserve">  56° 9'20.68"O</t>
  </si>
  <si>
    <t>5°38'46.26"S</t>
  </si>
  <si>
    <t>56° 9'13.82"O</t>
  </si>
  <si>
    <t>15°38'57.51"S</t>
  </si>
  <si>
    <t>56° 9'12.51"O</t>
  </si>
  <si>
    <t>15°38'49.93"S</t>
  </si>
  <si>
    <t>56° 9'8.16"O</t>
  </si>
  <si>
    <t>15°39'4.98"S</t>
  </si>
  <si>
    <t>56° 9'5.93"O</t>
  </si>
  <si>
    <t xml:space="preserve">15°38'54.40"S  </t>
  </si>
  <si>
    <t>56° 9'3.15"O</t>
  </si>
  <si>
    <t xml:space="preserve">15°38'52.80"S </t>
  </si>
  <si>
    <t xml:space="preserve"> 56° 9'5.93"O</t>
  </si>
  <si>
    <t>15°38'54.40"S</t>
  </si>
  <si>
    <t>JARDIM GLORIA I</t>
  </si>
  <si>
    <t xml:space="preserve"> 15°38'42.77"S </t>
  </si>
  <si>
    <t>56° 9'17.39"O</t>
  </si>
  <si>
    <t xml:space="preserve"> 15°38'25.98"S               </t>
  </si>
  <si>
    <t>56° 9'8.86"O</t>
  </si>
  <si>
    <t xml:space="preserve">RUA DA JUSTIÇA </t>
  </si>
  <si>
    <t xml:space="preserve"> 15°38'49.22"S  </t>
  </si>
  <si>
    <t xml:space="preserve"> 56° 9'7.05"O</t>
  </si>
  <si>
    <t xml:space="preserve"> 15°38'21.83"S</t>
  </si>
  <si>
    <t>56° 8'49.74"O</t>
  </si>
  <si>
    <t xml:space="preserve"> 15°38'50.81"S          </t>
  </si>
  <si>
    <t>56° 9'2.94"O</t>
  </si>
  <si>
    <t xml:space="preserve"> 15°38'22.28"S </t>
  </si>
  <si>
    <t xml:space="preserve">  56° 8'45.64"O</t>
  </si>
  <si>
    <t xml:space="preserve"> 15°38'53.31"S               </t>
  </si>
  <si>
    <t>56° 8'55.56"O</t>
  </si>
  <si>
    <t xml:space="preserve"> 15°38'30.09"S                 </t>
  </si>
  <si>
    <t>56° 8'43.26"O</t>
  </si>
  <si>
    <t xml:space="preserve"> 15°38'46.55"S            </t>
  </si>
  <si>
    <t>56° 8'52.03"O</t>
  </si>
  <si>
    <t xml:space="preserve"> 15°38'48.97"S            </t>
  </si>
  <si>
    <t>56° 8'46.92"O</t>
  </si>
  <si>
    <t xml:space="preserve"> 15°38'41.90"S              </t>
  </si>
  <si>
    <t>56° 8'43.56"O</t>
  </si>
  <si>
    <t xml:space="preserve"> 15°38'32.59"S             </t>
  </si>
  <si>
    <t xml:space="preserve"> 56° 9'2.93"O</t>
  </si>
  <si>
    <t xml:space="preserve"> 15°38'38.28"S</t>
  </si>
  <si>
    <t>56° 8'41.86"O</t>
  </si>
  <si>
    <t xml:space="preserve"> 15°38'25.98"S              </t>
  </si>
  <si>
    <t xml:space="preserve"> 56° 9'8.86"O</t>
  </si>
  <si>
    <t xml:space="preserve"> 15°38'29.06"S</t>
  </si>
  <si>
    <t>56° 8'56.55"O</t>
  </si>
  <si>
    <t xml:space="preserve"> 15°38'25.80"S            </t>
  </si>
  <si>
    <t xml:space="preserve"> 56° 9'3.91"O</t>
  </si>
  <si>
    <t xml:space="preserve"> 15°38'27.79"S   </t>
  </si>
  <si>
    <t>56° 8'55.33"O</t>
  </si>
  <si>
    <t xml:space="preserve"> 15°38'30.87"S            </t>
  </si>
  <si>
    <t xml:space="preserve"> 56° 8'48.76"O</t>
  </si>
  <si>
    <t>15°38'32.71"S</t>
  </si>
  <si>
    <t>56° 8'44.75"O</t>
  </si>
  <si>
    <t>15°38'35.07"S</t>
  </si>
  <si>
    <t>56° 8'40.18"O</t>
  </si>
  <si>
    <t xml:space="preserve"> CHAPÉU DO SOL</t>
  </si>
  <si>
    <t>15°36'12.70"S</t>
  </si>
  <si>
    <t>56°10'58.44"O</t>
  </si>
  <si>
    <t xml:space="preserve">15°36'3.94"S            </t>
  </si>
  <si>
    <t xml:space="preserve"> 56°10'50.63"O</t>
  </si>
  <si>
    <t>15°36'15.43"S</t>
  </si>
  <si>
    <t xml:space="preserve"> 56°10'55.34"O</t>
  </si>
  <si>
    <t xml:space="preserve">15°36'6.94"S             </t>
  </si>
  <si>
    <t>56°10'47.16"O</t>
  </si>
  <si>
    <t xml:space="preserve">15°36'15.04"S </t>
  </si>
  <si>
    <t xml:space="preserve"> 56°10'48.58"O</t>
  </si>
  <si>
    <t xml:space="preserve"> 15°36'14.90"S</t>
  </si>
  <si>
    <t xml:space="preserve"> 56°10'48.64"O</t>
  </si>
  <si>
    <t xml:space="preserve">RUA ALFAZEMA </t>
  </si>
  <si>
    <t>15°36'16.94"S</t>
  </si>
  <si>
    <t>56°10'50.20"O</t>
  </si>
  <si>
    <t xml:space="preserve">15°36'11.22"S         </t>
  </si>
  <si>
    <t xml:space="preserve"> 56°10'56.80"O</t>
  </si>
  <si>
    <t>15°36'16.38"S</t>
  </si>
  <si>
    <t xml:space="preserve"> 56°10'47.18"O</t>
  </si>
  <si>
    <t xml:space="preserve">15°36'9.56"S             </t>
  </si>
  <si>
    <t>56°10'55.19"O</t>
  </si>
  <si>
    <t>15°36'15.84"S</t>
  </si>
  <si>
    <t>56°10'44.32"O</t>
  </si>
  <si>
    <t xml:space="preserve">15°36'7.57"S           </t>
  </si>
  <si>
    <t>56°10'53.55"O</t>
  </si>
  <si>
    <t>15°36'5.74"S</t>
  </si>
  <si>
    <t>56°10'51.93"O</t>
  </si>
  <si>
    <t xml:space="preserve">15°36'15.13"S          </t>
  </si>
  <si>
    <t>56°10'41.44"O</t>
  </si>
  <si>
    <t xml:space="preserve">15°36'12.70"S </t>
  </si>
  <si>
    <t>6°10'58.44"O</t>
  </si>
  <si>
    <t xml:space="preserve">15°36'17.67"S            </t>
  </si>
  <si>
    <t>56°10'53.00"O</t>
  </si>
  <si>
    <t>15°36'14.10"S</t>
  </si>
  <si>
    <t>56°10'59.84"O</t>
  </si>
  <si>
    <t xml:space="preserve">15°36'18.16"S           </t>
  </si>
  <si>
    <t xml:space="preserve"> 56°10'55.29"O</t>
  </si>
  <si>
    <t xml:space="preserve"> RESIDENCIAL GILSON DE BARROS</t>
  </si>
  <si>
    <t xml:space="preserve">15°43'2.75"S             </t>
  </si>
  <si>
    <t>56° 8'3.04"O</t>
  </si>
  <si>
    <t xml:space="preserve">15°43'5.95"S            </t>
  </si>
  <si>
    <t>56° 7'54.20"O</t>
  </si>
  <si>
    <t xml:space="preserve">15°43'2.94"S            </t>
  </si>
  <si>
    <t xml:space="preserve"> 56° 8'3.07"O</t>
  </si>
  <si>
    <t xml:space="preserve">15°43'8.70"S          </t>
  </si>
  <si>
    <t xml:space="preserve"> 56° 8'5.00"O</t>
  </si>
  <si>
    <t xml:space="preserve">15°43'11.16"S            </t>
  </si>
  <si>
    <t>56° 7'30.85"O</t>
  </si>
  <si>
    <t xml:space="preserve">15°43'13.32"S          </t>
  </si>
  <si>
    <t>56° 7'31.05"O</t>
  </si>
  <si>
    <t xml:space="preserve">15°43'14.69"S          </t>
  </si>
  <si>
    <t>56° 8'4.04"O</t>
  </si>
  <si>
    <t xml:space="preserve"> 56° 7'31.05"O</t>
  </si>
  <si>
    <t xml:space="preserve">15°43'10.73"S         </t>
  </si>
  <si>
    <t xml:space="preserve"> 56° 8'9.73"O</t>
  </si>
  <si>
    <t xml:space="preserve">15°43'7.83"S           </t>
  </si>
  <si>
    <t>56° 8'8.53"O</t>
  </si>
  <si>
    <t xml:space="preserve">15°43'14.11"S            </t>
  </si>
  <si>
    <t>56° 8'5.13"O</t>
  </si>
  <si>
    <t xml:space="preserve">15°43'3.77"S            </t>
  </si>
  <si>
    <t>56° 8'1.27"O</t>
  </si>
  <si>
    <t xml:space="preserve">15°43'9.01"S             </t>
  </si>
  <si>
    <t>56° 8'1.18"O</t>
  </si>
  <si>
    <t xml:space="preserve">15°43'7.65"S             </t>
  </si>
  <si>
    <t>56° 8'0.72"O</t>
  </si>
  <si>
    <t xml:space="preserve">15°43'9.05"S              </t>
  </si>
  <si>
    <t>56° 7'55.54"O</t>
  </si>
  <si>
    <t xml:space="preserve">15°43'6.02"S             </t>
  </si>
  <si>
    <t xml:space="preserve"> 56° 7'54.41"O</t>
  </si>
  <si>
    <t xml:space="preserve">15°43'12.18"S            </t>
  </si>
  <si>
    <t xml:space="preserve"> 56° 7'56.90"O</t>
  </si>
  <si>
    <t xml:space="preserve">15°43'10.78"S              </t>
  </si>
  <si>
    <t>56° 7'56.44"O</t>
  </si>
  <si>
    <t xml:space="preserve">15°43'13.07"S               </t>
  </si>
  <si>
    <t xml:space="preserve"> 56° 7'54.49"O</t>
  </si>
  <si>
    <t xml:space="preserve">15°43'9.99"S              </t>
  </si>
  <si>
    <t>56° 7'53.36"O</t>
  </si>
  <si>
    <t xml:space="preserve">15°43'11.48"S             </t>
  </si>
  <si>
    <t>56° 8'12.77"O</t>
  </si>
  <si>
    <t xml:space="preserve">15°43'10.21"S            </t>
  </si>
  <si>
    <t xml:space="preserve"> 56° 8'12.15"O</t>
  </si>
  <si>
    <t>15°43'10.21"S</t>
  </si>
  <si>
    <t>56° 8'12.15"O</t>
  </si>
  <si>
    <t xml:space="preserve">15°43'12.69"S             </t>
  </si>
  <si>
    <t>56° 8'4.67"O</t>
  </si>
  <si>
    <t xml:space="preserve"> 15°43'10.94"S</t>
  </si>
  <si>
    <t xml:space="preserve"> 56° 8'4.11"O</t>
  </si>
  <si>
    <t xml:space="preserve"> 15°43'9.26"S</t>
  </si>
  <si>
    <t xml:space="preserve"> 56° 8'9.00"O</t>
  </si>
  <si>
    <t xml:space="preserve">15°43'9.44"S               </t>
  </si>
  <si>
    <t>56° 8'3.48"O</t>
  </si>
  <si>
    <t xml:space="preserve">15°43'5.28"S               </t>
  </si>
  <si>
    <t>56° 8'1.60"O</t>
  </si>
  <si>
    <t xml:space="preserve">15°43'7.51"S              </t>
  </si>
  <si>
    <t>56° 7'55.11"O</t>
  </si>
  <si>
    <t xml:space="preserve">15°43'6.93"S              </t>
  </si>
  <si>
    <t xml:space="preserve"> 56° 8'2.29"O</t>
  </si>
  <si>
    <t>56° 7'54.49"O</t>
  </si>
  <si>
    <t xml:space="preserve">15°43'11.44"S               </t>
  </si>
  <si>
    <t>56° 7'53.93"O</t>
  </si>
  <si>
    <t xml:space="preserve">15°43'10.78"S             </t>
  </si>
  <si>
    <t xml:space="preserve"> 56° 7'56.44"O</t>
  </si>
  <si>
    <t>PINTURA DE LIGAÇÃO</t>
  </si>
  <si>
    <t>TAPA BURACO</t>
  </si>
  <si>
    <t>MICRORREVESTIMENTO</t>
  </si>
  <si>
    <t>CBUQ TAPA-BURACO</t>
  </si>
  <si>
    <t>TRANSPORTE COM CAMINHÃO BASCULANTE DE 10 M3, EM VIA URBANA PAVIMENTADA, DMT ATÉ 30 KM (UNIDADE: TXKM). AF_12/2016</t>
  </si>
  <si>
    <t>ÁREA DE APLICAÇÃO ESTIMADA</t>
  </si>
  <si>
    <t>USINAGEM (t/m³)</t>
  </si>
  <si>
    <t>PINTURA DE LIGAÇÃO RR-2C (t/m²)</t>
  </si>
  <si>
    <t>ÁREA DE APLICAÇÃO (m²)</t>
  </si>
  <si>
    <t>ESPESSURA (m)</t>
  </si>
  <si>
    <t>PINTURA DE LIGAÇÃO ASFÁLTO DILUIDO RR-2C</t>
  </si>
  <si>
    <t>LIGANTE ASFÁLTICO RR-1C-E</t>
  </si>
  <si>
    <t>COMP. 005</t>
  </si>
  <si>
    <t>CAMINHÃO BASCULANTE 6 M3, PESO BRUTO TOTAL 16.000 KG, CARGA ÚTIL MÁXIMA 13.071 KG, DISTÂNCIA ENTRE EIXOS 4,80 M, POTÊNCIA 230 CV INCLUSIVE CAÇAMBA METÁLICA - CHP DIURNO. AF_06/2014</t>
  </si>
  <si>
    <t>CBUQ</t>
  </si>
  <si>
    <t>PESO ESPECIFICO CBUQ</t>
  </si>
  <si>
    <t>CONSUMO PINTURA TAPA BURACO</t>
  </si>
  <si>
    <t>CONSUMO PINTURA MICRORREVESTIMENTO</t>
  </si>
  <si>
    <t>RR-2C PINTURA DE LIGAÇÃO</t>
  </si>
  <si>
    <t>ANILDO</t>
  </si>
  <si>
    <t>(65) 99805-3210</t>
  </si>
  <si>
    <t>GRECA</t>
  </si>
  <si>
    <t>INCLUSO</t>
  </si>
  <si>
    <t>ISSqn</t>
  </si>
  <si>
    <t>CPRB</t>
  </si>
  <si>
    <t>FORMULA PARA O CALCULO DO BDI</t>
  </si>
  <si>
    <t>Administração Central</t>
  </si>
  <si>
    <t>Seguro e Garantia</t>
  </si>
  <si>
    <t>Riscos</t>
  </si>
  <si>
    <t>Despesas Financeiras</t>
  </si>
  <si>
    <t xml:space="preserve">De acordo com o ACÓRDÃO Nº 2622/2013 – TCU – Plenário </t>
  </si>
  <si>
    <t>3.5</t>
  </si>
  <si>
    <t>3.6</t>
  </si>
  <si>
    <t>PRÓPRIA</t>
  </si>
  <si>
    <r>
      <rPr>
        <b/>
        <sz val="11"/>
        <color theme="1"/>
        <rFont val="Calibri"/>
        <family val="2"/>
        <scheme val="minor"/>
      </rPr>
      <t>OBRA:</t>
    </r>
    <r>
      <rPr>
        <sz val="11"/>
        <color theme="1"/>
        <rFont val="Calibri"/>
        <family val="2"/>
        <scheme val="minor"/>
      </rPr>
      <t xml:space="preserve"> CONSERVAÇÃO DE PAVIMENTO ASFÁLTICO COM MICRO REVESTIMENTO </t>
    </r>
  </si>
  <si>
    <t xml:space="preserve">OBRA: CONSERVAÇÃO DE PAVIMENTO ASFÁLTICO COM MICRO REVESTIMENTO </t>
  </si>
  <si>
    <t>DEVIDO A FALTA DE INFORMAÇÃO NA TABELA DA ANP PARA O MÊS DE ABRIL REFERENTE AO PRODUTO ''EMULSÃO ASFÁLTICA RC-1C-E'' OPTOU-SE PELA COTAÇÃO DO PRODUTO COM PELO MENOS 03 EMPRESAS, DEVIDO A DIFERENÇA DE MAIS DE 25% DO PREÇO ENTRE A MENOR E MAIOR COTAÇÃO, IREMOS ADOTAR A MÉDIA ENTRE AS DUAS OUTRAS PROPOSTAS, COMO VALOR UNITÁRIO NA PLANILHA ORÇAMENTÁRIA.</t>
  </si>
  <si>
    <t xml:space="preserve"> 05/2023</t>
  </si>
  <si>
    <t xml:space="preserve"> 01/2023</t>
  </si>
  <si>
    <t xml:space="preserve"> 01/2023 </t>
  </si>
  <si>
    <t>5.6</t>
  </si>
  <si>
    <t>1.165,11 t x 24,10 km =</t>
  </si>
  <si>
    <t xml:space="preserve">7.802,09 t x 5,00 km = </t>
  </si>
  <si>
    <t xml:space="preserve">7.802,09 t x 45,00 km = </t>
  </si>
  <si>
    <t>117,03 t x 143,00 km =</t>
  </si>
  <si>
    <t>PEDRISCO - 0,30 t/m³ x 5.201,39 m³ =</t>
  </si>
  <si>
    <t>PÓ DE PEDRA -1,20 t/m³ x 5.201,39 m³ =</t>
  </si>
  <si>
    <t>0,00336 t/m² x 346.759,38 m²  =</t>
  </si>
  <si>
    <t>0,0003375t/m² x 346.759,38 m²  =</t>
  </si>
  <si>
    <t xml:space="preserve">2.071,79 t x 23,72 km = </t>
  </si>
  <si>
    <t xml:space="preserve">163,81 t x 24,10 km = </t>
  </si>
  <si>
    <r>
      <rPr>
        <b/>
        <sz val="11"/>
        <color theme="1"/>
        <rFont val="Calibri"/>
        <family val="2"/>
        <scheme val="minor"/>
      </rPr>
      <t>DATA:</t>
    </r>
    <r>
      <rPr>
        <sz val="11"/>
        <color theme="1"/>
        <rFont val="Calibri"/>
        <family val="2"/>
        <scheme val="minor"/>
      </rPr>
      <t xml:space="preserve"> JUNHO DE 2023</t>
    </r>
  </si>
  <si>
    <t xml:space="preserve">EMULSÃO ASFÁLTICA MOD. POLÍMERS RC1C-E </t>
  </si>
  <si>
    <t>LIGAÇÃO PAI ANDRÉ AO BONSUCESSO</t>
  </si>
  <si>
    <t xml:space="preserve"> 15°44'14.86"S</t>
  </si>
  <si>
    <t xml:space="preserve"> 56° 7'49.40"O</t>
  </si>
  <si>
    <t xml:space="preserve"> 15°45'4.24"S</t>
  </si>
  <si>
    <t xml:space="preserve"> 15°45'6.37"S</t>
  </si>
  <si>
    <t xml:space="preserve"> 56° 7'17.91"O</t>
  </si>
  <si>
    <t xml:space="preserve"> 15°43'22.17"S</t>
  </si>
  <si>
    <t xml:space="preserve"> 56° 6'20.18"O</t>
  </si>
  <si>
    <t>LIGAÇÃO SOUZA LIMA AO BONSUCESSO</t>
  </si>
  <si>
    <t xml:space="preserve"> 56° 7'30.70"O</t>
  </si>
  <si>
    <t xml:space="preserve"> 15°42'21.39"S</t>
  </si>
  <si>
    <t xml:space="preserve"> 56° 7'34.19"O</t>
  </si>
  <si>
    <t>2,5548 t/m³ x 863,25 m³ =</t>
  </si>
  <si>
    <t>SINAPI(MAIO/2023)                                                   SICRO (JANEIRO/2023)                                                                   ANP (MAIO/2023)</t>
  </si>
  <si>
    <t>SINAPI(MAIO/2023)                                                          SICRO (JANEIRO/2023)                                                                   ANP (MAIO/2023)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</si>
</sst>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\ * #,##0.000_-;\-&quot;R$&quot;\ * #,##0.000_-;_-&quot;R$&quot;\ * &quot;-&quot;??_-;_-@_-"/>
    <numFmt numFmtId="165" formatCode="_-* #,##0.000_-;\-* #,##0.000_-;_-* &quot;-&quot;??_-;_-@_-"/>
    <numFmt numFmtId="166" formatCode="_-* #,##0.0000_-;\-* #,##0.0000_-;_-* &quot;-&quot;??_-;_-@_-"/>
    <numFmt numFmtId="167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Arial"/>
      <family val="1"/>
    </font>
    <font>
      <b/>
      <sz val="8"/>
      <name val="Arial"/>
      <family val="1"/>
    </font>
    <font>
      <sz val="8"/>
      <name val="Arial"/>
      <family val="1"/>
    </font>
    <font>
      <sz val="8"/>
      <color rgb="FF000000"/>
      <name val="Arial"/>
      <family val="1"/>
    </font>
    <font>
      <b/>
      <sz val="7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Times New Roman"/>
      <family val="1"/>
    </font>
    <font>
      <sz val="10"/>
      <name val="Calibri"/>
      <family val="2"/>
    </font>
    <font>
      <b/>
      <sz val="12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EFEFEF"/>
      </patternFill>
    </fill>
    <fill>
      <patternFill patternType="solid">
        <fgColor rgb="FFD6D6D6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/>
    <xf numFmtId="0" fontId="4" fillId="0" borderId="0"/>
  </cellStyleXfs>
  <cellXfs count="370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 vertical="center"/>
    </xf>
    <xf numFmtId="43" fontId="0" fillId="0" borderId="0" xfId="0" applyNumberFormat="1"/>
    <xf numFmtId="43" fontId="0" fillId="2" borderId="0" xfId="0" applyNumberFormat="1" applyFill="1"/>
    <xf numFmtId="0" fontId="0" fillId="2" borderId="0" xfId="0" applyFill="1"/>
    <xf numFmtId="0" fontId="0" fillId="0" borderId="0" xfId="0" applyAlignment="1">
      <alignment wrapText="1"/>
    </xf>
    <xf numFmtId="0" fontId="0" fillId="3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/>
    <xf numFmtId="43" fontId="0" fillId="0" borderId="0" xfId="0" applyNumberFormat="1" applyAlignment="1">
      <alignment horizontal="center"/>
    </xf>
    <xf numFmtId="0" fontId="0" fillId="0" borderId="20" xfId="0" applyBorder="1" applyAlignment="1">
      <alignment horizontal="center" vertical="center"/>
    </xf>
    <xf numFmtId="43" fontId="0" fillId="0" borderId="0" xfId="1" applyFont="1" applyBorder="1"/>
    <xf numFmtId="43" fontId="0" fillId="0" borderId="0" xfId="0" applyNumberFormat="1" applyAlignment="1">
      <alignment horizontal="left"/>
    </xf>
    <xf numFmtId="0" fontId="0" fillId="0" borderId="20" xfId="0" applyBorder="1"/>
    <xf numFmtId="0" fontId="0" fillId="0" borderId="19" xfId="0" applyBorder="1" applyAlignment="1">
      <alignment wrapText="1"/>
    </xf>
    <xf numFmtId="43" fontId="0" fillId="0" borderId="0" xfId="1" applyFont="1" applyBorder="1" applyAlignment="1">
      <alignment vertical="center"/>
    </xf>
    <xf numFmtId="43" fontId="2" fillId="5" borderId="0" xfId="1" applyFont="1" applyFill="1" applyBorder="1"/>
    <xf numFmtId="0" fontId="0" fillId="0" borderId="21" xfId="0" applyBorder="1"/>
    <xf numFmtId="43" fontId="2" fillId="5" borderId="22" xfId="1" applyFont="1" applyFill="1" applyBorder="1"/>
    <xf numFmtId="0" fontId="0" fillId="0" borderId="23" xfId="0" applyBorder="1"/>
    <xf numFmtId="165" fontId="0" fillId="0" borderId="0" xfId="1" applyNumberFormat="1" applyFont="1" applyBorder="1"/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2" fillId="4" borderId="19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center" vertical="center"/>
    </xf>
    <xf numFmtId="44" fontId="0" fillId="0" borderId="1" xfId="0" applyNumberFormat="1" applyBorder="1"/>
    <xf numFmtId="44" fontId="0" fillId="0" borderId="1" xfId="0" applyNumberFormat="1" applyBorder="1" applyAlignment="1">
      <alignment vertical="center"/>
    </xf>
    <xf numFmtId="44" fontId="0" fillId="0" borderId="1" xfId="2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vertical="center"/>
    </xf>
    <xf numFmtId="43" fontId="0" fillId="0" borderId="1" xfId="0" applyNumberFormat="1" applyBorder="1"/>
    <xf numFmtId="43" fontId="0" fillId="0" borderId="1" xfId="0" applyNumberFormat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3" fontId="0" fillId="0" borderId="1" xfId="0" applyNumberFormat="1" applyBorder="1" applyAlignment="1">
      <alignment horizontal="center" vertical="center"/>
    </xf>
    <xf numFmtId="44" fontId="2" fillId="3" borderId="1" xfId="0" applyNumberFormat="1" applyFont="1" applyFill="1" applyBorder="1"/>
    <xf numFmtId="44" fontId="2" fillId="3" borderId="1" xfId="2" applyFont="1" applyFill="1" applyBorder="1" applyAlignment="1">
      <alignment vertical="center"/>
    </xf>
    <xf numFmtId="44" fontId="1" fillId="0" borderId="1" xfId="2" applyFont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0" fillId="3" borderId="2" xfId="0" applyFill="1" applyBorder="1"/>
    <xf numFmtId="44" fontId="0" fillId="0" borderId="2" xfId="0" applyNumberFormat="1" applyBorder="1"/>
    <xf numFmtId="44" fontId="0" fillId="0" borderId="2" xfId="2" applyFont="1" applyBorder="1" applyAlignment="1">
      <alignment vertical="center"/>
    </xf>
    <xf numFmtId="44" fontId="0" fillId="0" borderId="2" xfId="2" applyFont="1" applyBorder="1"/>
    <xf numFmtId="44" fontId="0" fillId="3" borderId="2" xfId="2" applyFont="1" applyFill="1" applyBorder="1" applyAlignment="1">
      <alignment vertical="center"/>
    </xf>
    <xf numFmtId="10" fontId="2" fillId="3" borderId="1" xfId="3" applyNumberFormat="1" applyFont="1" applyFill="1" applyBorder="1"/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10" fontId="0" fillId="0" borderId="1" xfId="3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/>
    </xf>
    <xf numFmtId="9" fontId="0" fillId="0" borderId="1" xfId="3" applyFont="1" applyBorder="1" applyAlignment="1">
      <alignment horizontal="center"/>
    </xf>
    <xf numFmtId="10" fontId="0" fillId="0" borderId="1" xfId="3" applyNumberFormat="1" applyFont="1" applyBorder="1" applyAlignment="1">
      <alignment horizontal="center"/>
    </xf>
    <xf numFmtId="0" fontId="2" fillId="4" borderId="35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19" xfId="0" applyBorder="1" applyAlignment="1">
      <alignment horizontal="center" vertical="center"/>
    </xf>
    <xf numFmtId="0" fontId="0" fillId="0" borderId="22" xfId="0" applyBorder="1"/>
    <xf numFmtId="0" fontId="2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/>
    <xf numFmtId="43" fontId="2" fillId="0" borderId="18" xfId="4" applyFont="1" applyBorder="1" applyAlignment="1">
      <alignment horizontal="center" vertical="top"/>
    </xf>
    <xf numFmtId="43" fontId="0" fillId="0" borderId="20" xfId="4" applyFont="1" applyBorder="1" applyAlignment="1">
      <alignment horizontal="center" vertical="top"/>
    </xf>
    <xf numFmtId="0" fontId="0" fillId="0" borderId="24" xfId="0" applyBorder="1"/>
    <xf numFmtId="10" fontId="0" fillId="0" borderId="19" xfId="0" applyNumberFormat="1" applyBorder="1"/>
    <xf numFmtId="10" fontId="0" fillId="0" borderId="21" xfId="0" applyNumberFormat="1" applyBorder="1"/>
    <xf numFmtId="0" fontId="2" fillId="0" borderId="0" xfId="0" applyFont="1"/>
    <xf numFmtId="0" fontId="0" fillId="0" borderId="0" xfId="0" applyAlignment="1">
      <alignment horizontal="center" vertical="center"/>
    </xf>
    <xf numFmtId="10" fontId="2" fillId="0" borderId="1" xfId="3" applyNumberFormat="1" applyFont="1" applyFill="1" applyBorder="1" applyAlignment="1">
      <alignment vertical="center"/>
    </xf>
    <xf numFmtId="0" fontId="5" fillId="3" borderId="1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/>
    </xf>
    <xf numFmtId="43" fontId="9" fillId="3" borderId="1" xfId="1" applyFont="1" applyFill="1" applyBorder="1"/>
    <xf numFmtId="0" fontId="11" fillId="3" borderId="7" xfId="7" applyFont="1" applyFill="1" applyBorder="1" applyAlignment="1">
      <alignment horizontal="left" vertical="center" wrapText="1"/>
    </xf>
    <xf numFmtId="0" fontId="11" fillId="3" borderId="1" xfId="7" applyFont="1" applyFill="1" applyBorder="1" applyAlignment="1">
      <alignment horizontal="left" vertical="center" wrapText="1"/>
    </xf>
    <xf numFmtId="0" fontId="11" fillId="3" borderId="1" xfId="7" applyFont="1" applyFill="1" applyBorder="1" applyAlignment="1">
      <alignment horizontal="center" vertical="center" wrapText="1"/>
    </xf>
    <xf numFmtId="0" fontId="11" fillId="3" borderId="1" xfId="7" applyFont="1" applyFill="1" applyBorder="1" applyAlignment="1">
      <alignment horizontal="right" vertical="center" wrapText="1"/>
    </xf>
    <xf numFmtId="0" fontId="11" fillId="3" borderId="8" xfId="7" applyFont="1" applyFill="1" applyBorder="1" applyAlignment="1">
      <alignment horizontal="right" vertical="center" wrapText="1"/>
    </xf>
    <xf numFmtId="0" fontId="13" fillId="8" borderId="7" xfId="7" applyFont="1" applyFill="1" applyBorder="1" applyAlignment="1">
      <alignment horizontal="left" vertical="center" wrapText="1"/>
    </xf>
    <xf numFmtId="0" fontId="13" fillId="8" borderId="1" xfId="7" applyFont="1" applyFill="1" applyBorder="1" applyAlignment="1">
      <alignment horizontal="left" vertical="center" wrapText="1"/>
    </xf>
    <xf numFmtId="0" fontId="13" fillId="8" borderId="1" xfId="7" applyFont="1" applyFill="1" applyBorder="1" applyAlignment="1">
      <alignment horizontal="center" vertical="center" wrapText="1"/>
    </xf>
    <xf numFmtId="0" fontId="13" fillId="8" borderId="1" xfId="7" applyFont="1" applyFill="1" applyBorder="1" applyAlignment="1">
      <alignment horizontal="right" vertical="center" wrapText="1"/>
    </xf>
    <xf numFmtId="0" fontId="13" fillId="8" borderId="8" xfId="7" applyFont="1" applyFill="1" applyBorder="1" applyAlignment="1">
      <alignment horizontal="right" vertical="center" wrapText="1"/>
    </xf>
    <xf numFmtId="0" fontId="13" fillId="9" borderId="9" xfId="7" applyFont="1" applyFill="1" applyBorder="1" applyAlignment="1">
      <alignment horizontal="left" vertical="center" wrapText="1"/>
    </xf>
    <xf numFmtId="0" fontId="13" fillId="9" borderId="10" xfId="7" applyFont="1" applyFill="1" applyBorder="1" applyAlignment="1">
      <alignment horizontal="left" vertical="center" wrapText="1"/>
    </xf>
    <xf numFmtId="0" fontId="13" fillId="9" borderId="10" xfId="7" applyFont="1" applyFill="1" applyBorder="1" applyAlignment="1">
      <alignment horizontal="center" vertical="center" wrapText="1"/>
    </xf>
    <xf numFmtId="0" fontId="13" fillId="9" borderId="10" xfId="7" applyFont="1" applyFill="1" applyBorder="1" applyAlignment="1">
      <alignment horizontal="right" vertical="center" wrapText="1"/>
    </xf>
    <xf numFmtId="0" fontId="13" fillId="9" borderId="11" xfId="7" applyFont="1" applyFill="1" applyBorder="1" applyAlignment="1">
      <alignment horizontal="right" vertical="center" wrapText="1"/>
    </xf>
    <xf numFmtId="0" fontId="13" fillId="8" borderId="9" xfId="7" applyFont="1" applyFill="1" applyBorder="1" applyAlignment="1">
      <alignment horizontal="left" vertical="center" wrapText="1"/>
    </xf>
    <xf numFmtId="0" fontId="13" fillId="8" borderId="10" xfId="7" applyFont="1" applyFill="1" applyBorder="1" applyAlignment="1">
      <alignment horizontal="left" vertical="center" wrapText="1"/>
    </xf>
    <xf numFmtId="0" fontId="13" fillId="8" borderId="10" xfId="7" applyFont="1" applyFill="1" applyBorder="1" applyAlignment="1">
      <alignment horizontal="center" vertical="center" wrapText="1"/>
    </xf>
    <xf numFmtId="0" fontId="13" fillId="8" borderId="10" xfId="7" applyFont="1" applyFill="1" applyBorder="1" applyAlignment="1">
      <alignment horizontal="right" vertical="center" wrapText="1"/>
    </xf>
    <xf numFmtId="0" fontId="6" fillId="3" borderId="7" xfId="0" applyFont="1" applyFill="1" applyBorder="1"/>
    <xf numFmtId="0" fontId="5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44" fontId="5" fillId="0" borderId="1" xfId="2" applyFont="1" applyFill="1" applyBorder="1"/>
    <xf numFmtId="44" fontId="5" fillId="0" borderId="8" xfId="0" applyNumberFormat="1" applyFont="1" applyBorder="1"/>
    <xf numFmtId="0" fontId="5" fillId="0" borderId="9" xfId="0" applyFont="1" applyBorder="1"/>
    <xf numFmtId="0" fontId="5" fillId="0" borderId="10" xfId="0" applyFont="1" applyBorder="1"/>
    <xf numFmtId="44" fontId="5" fillId="0" borderId="11" xfId="0" applyNumberFormat="1" applyFont="1" applyBorder="1"/>
    <xf numFmtId="0" fontId="5" fillId="3" borderId="8" xfId="0" applyFont="1" applyFill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44" fontId="5" fillId="0" borderId="14" xfId="0" applyNumberFormat="1" applyFon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1" fillId="7" borderId="1" xfId="7" applyFont="1" applyFill="1" applyBorder="1" applyAlignment="1">
      <alignment horizontal="right" vertical="center" wrapText="1"/>
    </xf>
    <xf numFmtId="0" fontId="12" fillId="10" borderId="7" xfId="7" applyFont="1" applyFill="1" applyBorder="1" applyAlignment="1">
      <alignment horizontal="left" vertical="center" wrapText="1"/>
    </xf>
    <xf numFmtId="0" fontId="12" fillId="10" borderId="1" xfId="7" applyFont="1" applyFill="1" applyBorder="1" applyAlignment="1">
      <alignment horizontal="right" vertical="center" wrapText="1"/>
    </xf>
    <xf numFmtId="0" fontId="12" fillId="10" borderId="8" xfId="7" applyFont="1" applyFill="1" applyBorder="1" applyAlignment="1">
      <alignment horizontal="right" vertical="center" wrapText="1"/>
    </xf>
    <xf numFmtId="0" fontId="11" fillId="7" borderId="8" xfId="7" applyFont="1" applyFill="1" applyBorder="1" applyAlignment="1">
      <alignment horizontal="right" vertical="center" wrapText="1"/>
    </xf>
    <xf numFmtId="0" fontId="11" fillId="7" borderId="7" xfId="7" applyFont="1" applyFill="1" applyBorder="1" applyAlignment="1">
      <alignment horizontal="left" vertical="center" wrapText="1"/>
    </xf>
    <xf numFmtId="0" fontId="11" fillId="7" borderId="1" xfId="7" applyFont="1" applyFill="1" applyBorder="1" applyAlignment="1">
      <alignment horizontal="center" vertical="center" wrapText="1"/>
    </xf>
    <xf numFmtId="0" fontId="12" fillId="10" borderId="1" xfId="7" applyFont="1" applyFill="1" applyBorder="1" applyAlignment="1">
      <alignment horizontal="center" vertical="center" wrapText="1"/>
    </xf>
    <xf numFmtId="0" fontId="12" fillId="11" borderId="7" xfId="7" applyFont="1" applyFill="1" applyBorder="1" applyAlignment="1">
      <alignment horizontal="left" vertical="center" wrapText="1"/>
    </xf>
    <xf numFmtId="0" fontId="12" fillId="11" borderId="1" xfId="7" applyFont="1" applyFill="1" applyBorder="1" applyAlignment="1">
      <alignment horizontal="right" vertical="center" wrapText="1"/>
    </xf>
    <xf numFmtId="0" fontId="12" fillId="11" borderId="1" xfId="7" applyFont="1" applyFill="1" applyBorder="1" applyAlignment="1">
      <alignment horizontal="center" vertical="center" wrapText="1"/>
    </xf>
    <xf numFmtId="0" fontId="12" fillId="11" borderId="8" xfId="7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center" vertical="center"/>
    </xf>
    <xf numFmtId="10" fontId="2" fillId="3" borderId="1" xfId="3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7" xfId="0" applyBorder="1" applyAlignment="1">
      <alignment horizontal="center" vertical="center"/>
    </xf>
    <xf numFmtId="44" fontId="0" fillId="0" borderId="8" xfId="2" applyFont="1" applyBorder="1"/>
    <xf numFmtId="0" fontId="2" fillId="3" borderId="12" xfId="0" applyFont="1" applyFill="1" applyBorder="1" applyAlignment="1">
      <alignment horizontal="left"/>
    </xf>
    <xf numFmtId="0" fontId="2" fillId="3" borderId="36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2" fillId="0" borderId="0" xfId="0" applyFont="1" applyAlignment="1">
      <alignment horizontal="left" vertical="center" wrapText="1"/>
    </xf>
    <xf numFmtId="10" fontId="2" fillId="0" borderId="20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1" applyFont="1" applyFill="1" applyBorder="1"/>
    <xf numFmtId="43" fontId="0" fillId="0" borderId="1" xfId="1" applyFont="1" applyFill="1" applyBorder="1"/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3" fontId="17" fillId="0" borderId="1" xfId="1" applyFont="1" applyFill="1" applyBorder="1" applyAlignment="1">
      <alignment horizontal="center" vertical="center"/>
    </xf>
    <xf numFmtId="43" fontId="18" fillId="0" borderId="1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3" fontId="16" fillId="0" borderId="1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43" fontId="17" fillId="0" borderId="1" xfId="1" applyFont="1" applyFill="1" applyBorder="1" applyAlignment="1">
      <alignment horizontal="left" vertical="center" indent="1"/>
    </xf>
    <xf numFmtId="0" fontId="18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43" fontId="8" fillId="3" borderId="1" xfId="1" applyFont="1" applyFill="1" applyBorder="1"/>
    <xf numFmtId="43" fontId="14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0" xfId="0" applyFill="1"/>
    <xf numFmtId="0" fontId="2" fillId="3" borderId="0" xfId="0" applyFont="1" applyFill="1"/>
    <xf numFmtId="44" fontId="0" fillId="3" borderId="1" xfId="0" applyNumberFormat="1" applyFill="1" applyBorder="1" applyAlignment="1">
      <alignment vertical="center"/>
    </xf>
    <xf numFmtId="44" fontId="0" fillId="3" borderId="1" xfId="2" applyFont="1" applyFill="1" applyBorder="1" applyAlignment="1">
      <alignment vertical="center"/>
    </xf>
    <xf numFmtId="0" fontId="0" fillId="0" borderId="1" xfId="0" applyBorder="1" applyAlignment="1">
      <alignment vertical="center"/>
    </xf>
    <xf numFmtId="43" fontId="2" fillId="3" borderId="1" xfId="0" applyNumberFormat="1" applyFont="1" applyFill="1" applyBorder="1"/>
    <xf numFmtId="43" fontId="2" fillId="3" borderId="1" xfId="1" applyFont="1" applyFill="1" applyBorder="1"/>
    <xf numFmtId="43" fontId="0" fillId="0" borderId="1" xfId="1" applyFont="1" applyBorder="1" applyAlignment="1">
      <alignment horizontal="center" vertical="center"/>
    </xf>
    <xf numFmtId="166" fontId="0" fillId="0" borderId="0" xfId="1" applyNumberFormat="1" applyFont="1" applyBorder="1" applyAlignment="1">
      <alignment vertical="center"/>
    </xf>
    <xf numFmtId="44" fontId="0" fillId="0" borderId="14" xfId="2" applyFont="1" applyBorder="1"/>
    <xf numFmtId="0" fontId="2" fillId="0" borderId="19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2" fontId="0" fillId="0" borderId="26" xfId="0" applyNumberFormat="1" applyBorder="1"/>
    <xf numFmtId="2" fontId="0" fillId="0" borderId="20" xfId="0" applyNumberFormat="1" applyBorder="1"/>
    <xf numFmtId="0" fontId="2" fillId="0" borderId="0" xfId="0" applyFont="1" applyAlignment="1">
      <alignment horizontal="center" vertical="center" wrapText="1"/>
    </xf>
    <xf numFmtId="43" fontId="0" fillId="0" borderId="20" xfId="0" applyNumberFormat="1" applyBorder="1"/>
    <xf numFmtId="44" fontId="0" fillId="0" borderId="0" xfId="0" applyNumberFormat="1"/>
    <xf numFmtId="0" fontId="0" fillId="3" borderId="38" xfId="0" applyFill="1" applyBorder="1"/>
    <xf numFmtId="0" fontId="0" fillId="3" borderId="39" xfId="0" applyFill="1" applyBorder="1"/>
    <xf numFmtId="0" fontId="0" fillId="3" borderId="39" xfId="0" applyFill="1" applyBorder="1" applyAlignment="1">
      <alignment horizontal="center" vertical="center"/>
    </xf>
    <xf numFmtId="44" fontId="2" fillId="3" borderId="39" xfId="2" applyFont="1" applyFill="1" applyBorder="1" applyAlignment="1"/>
    <xf numFmtId="43" fontId="7" fillId="3" borderId="1" xfId="1" applyFont="1" applyFill="1" applyBorder="1" applyAlignment="1">
      <alignment horizontal="center" wrapText="1"/>
    </xf>
    <xf numFmtId="43" fontId="18" fillId="3" borderId="1" xfId="1" applyFont="1" applyFill="1" applyBorder="1" applyAlignment="1">
      <alignment horizontal="center" vertical="center" wrapText="1"/>
    </xf>
    <xf numFmtId="43" fontId="2" fillId="3" borderId="1" xfId="1" applyFont="1" applyFill="1" applyBorder="1" applyAlignment="1"/>
    <xf numFmtId="43" fontId="0" fillId="0" borderId="0" xfId="1" applyFont="1" applyAlignment="1"/>
    <xf numFmtId="43" fontId="9" fillId="3" borderId="1" xfId="1" applyFont="1" applyFill="1" applyBorder="1" applyAlignment="1">
      <alignment wrapText="1"/>
    </xf>
    <xf numFmtId="43" fontId="0" fillId="0" borderId="1" xfId="1" applyFont="1" applyBorder="1" applyAlignment="1"/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43" fontId="17" fillId="2" borderId="1" xfId="1" applyFont="1" applyFill="1" applyBorder="1" applyAlignment="1">
      <alignment horizontal="center" vertical="center"/>
    </xf>
    <xf numFmtId="4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3" fontId="0" fillId="2" borderId="1" xfId="0" applyNumberFormat="1" applyFill="1" applyBorder="1" applyAlignment="1">
      <alignment vertical="center"/>
    </xf>
    <xf numFmtId="43" fontId="16" fillId="2" borderId="1" xfId="1" applyFont="1" applyFill="1" applyBorder="1" applyAlignment="1">
      <alignment horizontal="center" vertical="center" wrapText="1"/>
    </xf>
    <xf numFmtId="167" fontId="11" fillId="7" borderId="8" xfId="7" applyNumberFormat="1" applyFont="1" applyFill="1" applyBorder="1" applyAlignment="1">
      <alignment horizontal="right" vertical="center" wrapText="1"/>
    </xf>
    <xf numFmtId="2" fontId="11" fillId="7" borderId="11" xfId="7" applyNumberFormat="1" applyFont="1" applyFill="1" applyBorder="1" applyAlignment="1">
      <alignment horizontal="right" vertical="center" wrapText="1"/>
    </xf>
    <xf numFmtId="167" fontId="12" fillId="10" borderId="8" xfId="7" applyNumberFormat="1" applyFont="1" applyFill="1" applyBorder="1" applyAlignment="1">
      <alignment horizontal="right" vertical="center" wrapText="1"/>
    </xf>
    <xf numFmtId="0" fontId="12" fillId="10" borderId="1" xfId="7" applyFont="1" applyFill="1" applyBorder="1" applyAlignment="1">
      <alignment vertical="center" wrapText="1"/>
    </xf>
    <xf numFmtId="167" fontId="12" fillId="11" borderId="8" xfId="7" applyNumberFormat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3" fontId="16" fillId="0" borderId="1" xfId="1" applyFont="1" applyBorder="1" applyAlignment="1">
      <alignment vertical="center" wrapText="1"/>
    </xf>
    <xf numFmtId="43" fontId="16" fillId="0" borderId="1" xfId="1" applyFont="1" applyBorder="1" applyAlignment="1">
      <alignment horizontal="center" vertical="center" wrapText="1"/>
    </xf>
    <xf numFmtId="10" fontId="0" fillId="0" borderId="0" xfId="0" applyNumberFormat="1"/>
    <xf numFmtId="0" fontId="2" fillId="4" borderId="2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0" fontId="0" fillId="0" borderId="1" xfId="3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0" fontId="0" fillId="0" borderId="1" xfId="0" applyNumberFormat="1" applyBorder="1" applyAlignment="1">
      <alignment horizontal="left" vertical="center"/>
    </xf>
    <xf numFmtId="4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/>
    </xf>
    <xf numFmtId="44" fontId="0" fillId="0" borderId="31" xfId="0" applyNumberForma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0" fontId="3" fillId="0" borderId="3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2" fillId="0" borderId="32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3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 wrapText="1"/>
    </xf>
    <xf numFmtId="1" fontId="20" fillId="12" borderId="22" xfId="8" applyNumberFormat="1" applyFont="1" applyFill="1" applyBorder="1" applyAlignment="1">
      <alignment horizontal="left"/>
    </xf>
    <xf numFmtId="0" fontId="20" fillId="12" borderId="22" xfId="8" applyFont="1" applyFill="1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0" fontId="21" fillId="0" borderId="41" xfId="8" applyNumberFormat="1" applyFont="1" applyBorder="1" applyAlignment="1">
      <alignment horizontal="center" vertical="center"/>
    </xf>
    <xf numFmtId="10" fontId="20" fillId="0" borderId="42" xfId="8" applyNumberFormat="1" applyFont="1" applyBorder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" fontId="20" fillId="12" borderId="21" xfId="8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44" fontId="5" fillId="0" borderId="1" xfId="2" applyFont="1" applyFill="1" applyBorder="1" applyAlignment="1">
      <alignment horizontal="center" vertical="center"/>
    </xf>
    <xf numFmtId="44" fontId="5" fillId="0" borderId="8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5" fillId="0" borderId="2" xfId="2" applyFont="1" applyFill="1" applyBorder="1" applyAlignment="1">
      <alignment horizontal="center" vertical="center"/>
    </xf>
    <xf numFmtId="44" fontId="5" fillId="0" borderId="3" xfId="2" applyFont="1" applyFill="1" applyBorder="1" applyAlignment="1">
      <alignment horizontal="center" vertical="center"/>
    </xf>
    <xf numFmtId="0" fontId="11" fillId="3" borderId="4" xfId="7" applyFont="1" applyFill="1" applyBorder="1" applyAlignment="1">
      <alignment horizontal="center" vertical="center" wrapText="1"/>
    </xf>
    <xf numFmtId="0" fontId="12" fillId="3" borderId="5" xfId="7" applyFont="1" applyFill="1" applyBorder="1" applyAlignment="1">
      <alignment vertical="center"/>
    </xf>
    <xf numFmtId="0" fontId="12" fillId="3" borderId="6" xfId="7" applyFont="1" applyFill="1" applyBorder="1" applyAlignment="1">
      <alignment vertical="center"/>
    </xf>
    <xf numFmtId="0" fontId="11" fillId="3" borderId="7" xfId="7" applyFont="1" applyFill="1" applyBorder="1" applyAlignment="1">
      <alignment horizontal="left" vertical="center" wrapText="1"/>
    </xf>
    <xf numFmtId="0" fontId="12" fillId="3" borderId="1" xfId="7" applyFont="1" applyFill="1" applyBorder="1" applyAlignment="1">
      <alignment horizontal="left" vertical="center" wrapText="1"/>
    </xf>
    <xf numFmtId="0" fontId="12" fillId="3" borderId="1" xfId="7" applyFont="1" applyFill="1" applyBorder="1" applyAlignment="1">
      <alignment vertical="center"/>
    </xf>
    <xf numFmtId="0" fontId="12" fillId="3" borderId="8" xfId="7" applyFont="1" applyFill="1" applyBorder="1" applyAlignment="1">
      <alignment vertical="center"/>
    </xf>
    <xf numFmtId="0" fontId="11" fillId="7" borderId="7" xfId="7" applyFont="1" applyFill="1" applyBorder="1" applyAlignment="1">
      <alignment horizontal="left" vertical="center" wrapText="1"/>
    </xf>
    <xf numFmtId="0" fontId="11" fillId="7" borderId="7" xfId="7" applyFont="1" applyFill="1" applyBorder="1" applyAlignment="1">
      <alignment horizontal="right" vertical="center" wrapText="1"/>
    </xf>
    <xf numFmtId="0" fontId="11" fillId="7" borderId="1" xfId="7" applyFont="1" applyFill="1" applyBorder="1" applyAlignment="1">
      <alignment horizontal="left" vertical="center" wrapText="1"/>
    </xf>
    <xf numFmtId="0" fontId="11" fillId="7" borderId="1" xfId="7" applyFont="1" applyFill="1" applyBorder="1" applyAlignment="1">
      <alignment horizontal="right" vertical="center" wrapText="1"/>
    </xf>
    <xf numFmtId="0" fontId="11" fillId="7" borderId="1" xfId="7" applyFont="1" applyFill="1" applyBorder="1" applyAlignment="1">
      <alignment horizontal="center" vertical="center" wrapText="1"/>
    </xf>
    <xf numFmtId="0" fontId="11" fillId="7" borderId="8" xfId="7" applyFont="1" applyFill="1" applyBorder="1" applyAlignment="1">
      <alignment horizontal="center" vertical="center" wrapText="1"/>
    </xf>
    <xf numFmtId="0" fontId="11" fillId="7" borderId="8" xfId="7" applyFont="1" applyFill="1" applyBorder="1" applyAlignment="1">
      <alignment horizontal="right" vertical="center" wrapText="1"/>
    </xf>
    <xf numFmtId="0" fontId="12" fillId="10" borderId="1" xfId="7" applyFont="1" applyFill="1" applyBorder="1" applyAlignment="1">
      <alignment horizontal="left" vertical="center" wrapText="1"/>
    </xf>
    <xf numFmtId="0" fontId="12" fillId="10" borderId="1" xfId="7" applyFont="1" applyFill="1" applyBorder="1" applyAlignment="1">
      <alignment horizontal="right" vertical="center" wrapText="1"/>
    </xf>
    <xf numFmtId="0" fontId="12" fillId="11" borderId="1" xfId="7" applyFont="1" applyFill="1" applyBorder="1" applyAlignment="1">
      <alignment horizontal="left" vertical="center" wrapText="1"/>
    </xf>
    <xf numFmtId="0" fontId="12" fillId="11" borderId="1" xfId="7" applyFont="1" applyFill="1" applyBorder="1" applyAlignment="1">
      <alignment horizontal="right" vertical="center" wrapText="1"/>
    </xf>
    <xf numFmtId="0" fontId="11" fillId="7" borderId="9" xfId="7" applyFont="1" applyFill="1" applyBorder="1" applyAlignment="1">
      <alignment horizontal="right" vertical="center" wrapText="1"/>
    </xf>
    <xf numFmtId="0" fontId="11" fillId="7" borderId="10" xfId="7" applyFont="1" applyFill="1" applyBorder="1" applyAlignment="1">
      <alignment horizontal="right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2" fillId="3" borderId="38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0" fillId="0" borderId="35" xfId="0" applyBorder="1" applyAlignment="1">
      <alignment horizontal="left" wrapText="1"/>
    </xf>
    <xf numFmtId="0" fontId="0" fillId="0" borderId="37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2" fillId="0" borderId="3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3" fontId="9" fillId="3" borderId="2" xfId="1" applyFont="1" applyFill="1" applyBorder="1" applyAlignment="1">
      <alignment horizontal="center" vertical="center" wrapText="1"/>
    </xf>
    <xf numFmtId="43" fontId="9" fillId="3" borderId="3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wrapText="1"/>
    </xf>
    <xf numFmtId="43" fontId="7" fillId="3" borderId="31" xfId="1" applyFont="1" applyFill="1" applyBorder="1" applyAlignment="1">
      <alignment horizontal="center" wrapText="1"/>
    </xf>
    <xf numFmtId="43" fontId="7" fillId="3" borderId="3" xfId="1" applyFont="1" applyFill="1" applyBorder="1" applyAlignment="1">
      <alignment horizontal="center" wrapText="1"/>
    </xf>
  </cellXfs>
  <cellStyles count="9">
    <cellStyle name="Moeda" xfId="2" builtinId="4"/>
    <cellStyle name="Moeda 2" xfId="5" xr:uid="{00000000-0005-0000-0000-000001000000}"/>
    <cellStyle name="Normal" xfId="0" builtinId="0"/>
    <cellStyle name="Normal 2" xfId="7" xr:uid="{00000000-0005-0000-0000-000003000000}"/>
    <cellStyle name="Normal 3 2" xfId="8" xr:uid="{00000000-0005-0000-0000-000004000000}"/>
    <cellStyle name="Porcentagem" xfId="3" builtinId="5"/>
    <cellStyle name="Vírgula" xfId="1" builtinId="3"/>
    <cellStyle name="Vírgula 2" xfId="4" xr:uid="{00000000-0005-0000-0000-000007000000}"/>
    <cellStyle name="Vírgula 3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26</xdr:row>
      <xdr:rowOff>171450</xdr:rowOff>
    </xdr:from>
    <xdr:to>
      <xdr:col>2</xdr:col>
      <xdr:colOff>762000</xdr:colOff>
      <xdr:row>32</xdr:row>
      <xdr:rowOff>180975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E419CFC-B531-496B-B6E1-7079E3CB9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267450"/>
          <a:ext cx="34766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27</xdr:row>
      <xdr:rowOff>47625</xdr:rowOff>
    </xdr:from>
    <xdr:to>
      <xdr:col>2</xdr:col>
      <xdr:colOff>866775</xdr:colOff>
      <xdr:row>33</xdr:row>
      <xdr:rowOff>57150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9044FFA-3C38-43B7-9404-FB745E1BC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34125"/>
          <a:ext cx="34766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20172</xdr:rowOff>
    </xdr:from>
    <xdr:to>
      <xdr:col>12</xdr:col>
      <xdr:colOff>542925</xdr:colOff>
      <xdr:row>6</xdr:row>
      <xdr:rowOff>19049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80EA62F-E45E-40C6-AFFD-F00270E0B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" y="20172"/>
          <a:ext cx="7810500" cy="114187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12</xdr:row>
      <xdr:rowOff>95250</xdr:rowOff>
    </xdr:from>
    <xdr:to>
      <xdr:col>12</xdr:col>
      <xdr:colOff>552449</xdr:colOff>
      <xdr:row>18</xdr:row>
      <xdr:rowOff>58591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00EA975-D96A-D086-09E3-E2DADF6AE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2381250"/>
          <a:ext cx="7820025" cy="11063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20170</xdr:rowOff>
    </xdr:from>
    <xdr:to>
      <xdr:col>3</xdr:col>
      <xdr:colOff>579120</xdr:colOff>
      <xdr:row>97</xdr:row>
      <xdr:rowOff>161364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28076"/>
          <a:ext cx="4299473" cy="5878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75305</xdr:colOff>
      <xdr:row>32</xdr:row>
      <xdr:rowOff>17929</xdr:rowOff>
    </xdr:from>
    <xdr:to>
      <xdr:col>2</xdr:col>
      <xdr:colOff>959225</xdr:colOff>
      <xdr:row>64</xdr:row>
      <xdr:rowOff>89647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05" y="5809129"/>
          <a:ext cx="3510579" cy="5809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495749</xdr:colOff>
      <xdr:row>32</xdr:row>
      <xdr:rowOff>80682</xdr:rowOff>
    </xdr:from>
    <xdr:to>
      <xdr:col>8</xdr:col>
      <xdr:colOff>510541</xdr:colOff>
      <xdr:row>64</xdr:row>
      <xdr:rowOff>134469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102" y="5871882"/>
          <a:ext cx="4183380" cy="5791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98</xdr:row>
      <xdr:rowOff>35859</xdr:rowOff>
    </xdr:from>
    <xdr:to>
      <xdr:col>8</xdr:col>
      <xdr:colOff>466165</xdr:colOff>
      <xdr:row>121</xdr:row>
      <xdr:rowOff>47920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660471"/>
          <a:ext cx="8355106" cy="413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J11"/>
  <sheetViews>
    <sheetView tabSelected="1" view="pageBreakPreview" zoomScaleNormal="85" zoomScaleSheetLayoutView="100" workbookViewId="0">
      <selection activeCell="L14" sqref="L14"/>
    </sheetView>
  </sheetViews>
  <sheetFormatPr defaultRowHeight="15" x14ac:dyDescent="0.25"/>
  <cols>
    <col min="2" max="2" width="9.5703125" customWidth="1"/>
    <col min="3" max="3" width="10.42578125" hidden="1" customWidth="1"/>
    <col min="4" max="4" width="37" bestFit="1" customWidth="1"/>
    <col min="5" max="5" width="0.140625" hidden="1" customWidth="1"/>
    <col min="6" max="6" width="21.42578125" customWidth="1"/>
    <col min="7" max="7" width="18.42578125" bestFit="1" customWidth="1"/>
    <col min="8" max="8" width="18.85546875" customWidth="1"/>
    <col min="9" max="9" width="0.140625" customWidth="1"/>
    <col min="10" max="10" width="2.28515625" customWidth="1"/>
    <col min="11" max="11" width="25" customWidth="1"/>
    <col min="12" max="12" width="24.28515625" customWidth="1"/>
  </cols>
  <sheetData>
    <row r="1" spans="1:10" ht="45" customHeight="1" x14ac:dyDescent="0.25">
      <c r="A1" s="229" t="s">
        <v>411</v>
      </c>
      <c r="B1" s="229"/>
      <c r="C1" s="229"/>
      <c r="D1" s="230" t="s">
        <v>1294</v>
      </c>
      <c r="E1" s="230"/>
      <c r="F1" s="230"/>
      <c r="G1" s="32" t="s">
        <v>404</v>
      </c>
      <c r="H1" s="230" t="s">
        <v>1326</v>
      </c>
      <c r="I1" s="230"/>
      <c r="J1" s="230"/>
    </row>
    <row r="2" spans="1:10" x14ac:dyDescent="0.25">
      <c r="A2" s="229"/>
      <c r="B2" s="229"/>
      <c r="C2" s="229"/>
      <c r="D2" s="231" t="s">
        <v>408</v>
      </c>
      <c r="E2" s="231"/>
      <c r="F2" s="231"/>
      <c r="G2" s="33" t="s">
        <v>403</v>
      </c>
      <c r="H2" s="231" t="s">
        <v>405</v>
      </c>
      <c r="I2" s="231"/>
      <c r="J2" s="231"/>
    </row>
    <row r="3" spans="1:10" x14ac:dyDescent="0.25">
      <c r="A3" s="229"/>
      <c r="B3" s="229"/>
      <c r="C3" s="229"/>
      <c r="D3" s="231" t="s">
        <v>407</v>
      </c>
      <c r="E3" s="231"/>
      <c r="F3" s="231"/>
      <c r="G3" s="33" t="s">
        <v>402</v>
      </c>
      <c r="H3" s="232">
        <f>BDI_SERV!C24</f>
        <v>0.24660000000000001</v>
      </c>
      <c r="I3" s="232"/>
      <c r="J3" s="232"/>
    </row>
    <row r="4" spans="1:10" x14ac:dyDescent="0.25">
      <c r="A4" s="229"/>
      <c r="B4" s="229"/>
      <c r="C4" s="229"/>
      <c r="D4" s="231" t="s">
        <v>1311</v>
      </c>
      <c r="E4" s="231"/>
      <c r="F4" s="231"/>
      <c r="G4" s="33" t="s">
        <v>401</v>
      </c>
      <c r="H4" s="232">
        <v>0.15279999999999999</v>
      </c>
      <c r="I4" s="232"/>
      <c r="J4" s="232"/>
    </row>
    <row r="5" spans="1:10" x14ac:dyDescent="0.25">
      <c r="A5" s="225" t="s">
        <v>1</v>
      </c>
      <c r="B5" s="226"/>
      <c r="C5" s="227"/>
      <c r="D5" s="34" t="s">
        <v>273</v>
      </c>
      <c r="E5" s="225" t="s">
        <v>278</v>
      </c>
      <c r="F5" s="226"/>
      <c r="G5" s="227"/>
      <c r="H5" s="225"/>
      <c r="I5" s="226"/>
      <c r="J5" s="227"/>
    </row>
    <row r="6" spans="1:10" x14ac:dyDescent="0.25">
      <c r="A6" s="235">
        <v>1</v>
      </c>
      <c r="B6" s="235"/>
      <c r="C6" s="235"/>
      <c r="D6" s="33" t="s">
        <v>281</v>
      </c>
      <c r="E6" s="233">
        <f>ORC_N_DES.!I6</f>
        <v>219449.46</v>
      </c>
      <c r="F6" s="234"/>
      <c r="G6" s="234"/>
      <c r="H6" s="228">
        <f>(E6/$G$11)</f>
        <v>1.6758684480490289E-2</v>
      </c>
      <c r="I6" s="228"/>
      <c r="J6" s="228"/>
    </row>
    <row r="7" spans="1:10" x14ac:dyDescent="0.25">
      <c r="A7" s="235">
        <v>2</v>
      </c>
      <c r="B7" s="235"/>
      <c r="C7" s="235"/>
      <c r="D7" s="33" t="s">
        <v>284</v>
      </c>
      <c r="E7" s="233">
        <f>ORC_N_DES.!I8</f>
        <v>40615.53</v>
      </c>
      <c r="F7" s="234"/>
      <c r="G7" s="234"/>
      <c r="H7" s="228">
        <f t="shared" ref="H7:H10" si="0">(E7/$G$11)</f>
        <v>3.1016838787294707E-3</v>
      </c>
      <c r="I7" s="228"/>
      <c r="J7" s="228"/>
    </row>
    <row r="8" spans="1:10" x14ac:dyDescent="0.25">
      <c r="A8" s="235">
        <v>3</v>
      </c>
      <c r="B8" s="235"/>
      <c r="C8" s="235"/>
      <c r="D8" s="33" t="s">
        <v>290</v>
      </c>
      <c r="E8" s="233">
        <f>ORC_N_DES.!I11</f>
        <v>5341202.32</v>
      </c>
      <c r="F8" s="234"/>
      <c r="G8" s="234"/>
      <c r="H8" s="228">
        <f t="shared" si="0"/>
        <v>0.4078912950040649</v>
      </c>
      <c r="I8" s="228"/>
      <c r="J8" s="228"/>
    </row>
    <row r="9" spans="1:10" x14ac:dyDescent="0.25">
      <c r="A9" s="235">
        <v>4</v>
      </c>
      <c r="B9" s="235"/>
      <c r="C9" s="235"/>
      <c r="D9" s="33" t="s">
        <v>279</v>
      </c>
      <c r="E9" s="233">
        <f>ORC_N_DES.!I20</f>
        <v>6813031.3999999994</v>
      </c>
      <c r="F9" s="234"/>
      <c r="G9" s="234"/>
      <c r="H9" s="228">
        <f t="shared" si="0"/>
        <v>0.52029038298054153</v>
      </c>
      <c r="I9" s="228"/>
      <c r="J9" s="228"/>
    </row>
    <row r="10" spans="1:10" x14ac:dyDescent="0.25">
      <c r="A10" s="235">
        <v>5</v>
      </c>
      <c r="B10" s="235"/>
      <c r="C10" s="235"/>
      <c r="D10" s="33" t="s">
        <v>280</v>
      </c>
      <c r="E10" s="233">
        <f>ORC_N_DES.!I23</f>
        <v>680372.31</v>
      </c>
      <c r="F10" s="234"/>
      <c r="G10" s="234"/>
      <c r="H10" s="228">
        <f t="shared" si="0"/>
        <v>5.1957953656173637E-2</v>
      </c>
      <c r="I10" s="228"/>
      <c r="J10" s="228"/>
    </row>
    <row r="11" spans="1:10" x14ac:dyDescent="0.25">
      <c r="A11" s="236" t="s">
        <v>412</v>
      </c>
      <c r="B11" s="236"/>
      <c r="C11" s="236"/>
      <c r="D11" s="236"/>
      <c r="E11" s="1"/>
      <c r="F11" s="1"/>
      <c r="G11" s="35">
        <f>ORC_N_DES.!I33</f>
        <v>13094671.020000001</v>
      </c>
      <c r="H11" s="228">
        <f>(G11/G11)</f>
        <v>1</v>
      </c>
      <c r="I11" s="228"/>
      <c r="J11" s="228"/>
    </row>
  </sheetData>
  <mergeCells count="29">
    <mergeCell ref="H11:J11"/>
    <mergeCell ref="H8:J8"/>
    <mergeCell ref="H9:J9"/>
    <mergeCell ref="H10:J10"/>
    <mergeCell ref="A10:C10"/>
    <mergeCell ref="E10:G10"/>
    <mergeCell ref="E8:G8"/>
    <mergeCell ref="E9:G9"/>
    <mergeCell ref="A6:C6"/>
    <mergeCell ref="A7:C7"/>
    <mergeCell ref="A8:C8"/>
    <mergeCell ref="A9:C9"/>
    <mergeCell ref="A11:D11"/>
    <mergeCell ref="H5:J5"/>
    <mergeCell ref="H6:J6"/>
    <mergeCell ref="H7:J7"/>
    <mergeCell ref="A1:C4"/>
    <mergeCell ref="D1:F1"/>
    <mergeCell ref="H1:J1"/>
    <mergeCell ref="D2:F2"/>
    <mergeCell ref="H2:J2"/>
    <mergeCell ref="D3:F3"/>
    <mergeCell ref="H3:J3"/>
    <mergeCell ref="D4:F4"/>
    <mergeCell ref="H4:J4"/>
    <mergeCell ref="E5:G5"/>
    <mergeCell ref="E6:G6"/>
    <mergeCell ref="E7:G7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  <pageSetUpPr fitToPage="1"/>
  </sheetPr>
  <dimension ref="A1:G13"/>
  <sheetViews>
    <sheetView view="pageBreakPreview" zoomScale="85" zoomScaleNormal="55" zoomScaleSheetLayoutView="85" workbookViewId="0">
      <selection activeCell="H25" sqref="H25"/>
    </sheetView>
  </sheetViews>
  <sheetFormatPr defaultRowHeight="15" x14ac:dyDescent="0.25"/>
  <cols>
    <col min="1" max="1" width="18.42578125" customWidth="1"/>
    <col min="2" max="2" width="19.85546875" customWidth="1"/>
    <col min="3" max="3" width="16" bestFit="1" customWidth="1"/>
    <col min="4" max="4" width="8.7109375" bestFit="1" customWidth="1"/>
    <col min="5" max="5" width="15.140625" customWidth="1"/>
    <col min="6" max="6" width="16" customWidth="1"/>
    <col min="7" max="7" width="12.140625" bestFit="1" customWidth="1"/>
    <col min="10" max="10" width="13.42578125" customWidth="1"/>
  </cols>
  <sheetData>
    <row r="1" spans="1:7" x14ac:dyDescent="0.25">
      <c r="A1" s="144" t="s">
        <v>680</v>
      </c>
      <c r="B1" s="327" t="s">
        <v>681</v>
      </c>
      <c r="C1" s="327"/>
      <c r="D1" s="327"/>
      <c r="E1" s="327"/>
      <c r="F1" s="327"/>
      <c r="G1" s="328"/>
    </row>
    <row r="2" spans="1:7" x14ac:dyDescent="0.25">
      <c r="A2" s="145" t="s">
        <v>682</v>
      </c>
      <c r="B2" s="231" t="s">
        <v>683</v>
      </c>
      <c r="C2" s="231"/>
      <c r="D2" s="231"/>
      <c r="E2" s="231"/>
      <c r="F2" s="231"/>
      <c r="G2" s="329"/>
    </row>
    <row r="3" spans="1:7" ht="15.75" thickBot="1" x14ac:dyDescent="0.3">
      <c r="A3" s="148" t="s">
        <v>684</v>
      </c>
      <c r="B3" s="330" t="s">
        <v>392</v>
      </c>
      <c r="C3" s="330"/>
      <c r="D3" s="330"/>
      <c r="E3" s="330"/>
      <c r="F3" s="330"/>
      <c r="G3" s="331"/>
    </row>
    <row r="4" spans="1:7" ht="15.75" thickBot="1" x14ac:dyDescent="0.3">
      <c r="A4" s="332" t="s">
        <v>678</v>
      </c>
      <c r="B4" s="333"/>
      <c r="C4" s="333"/>
      <c r="D4" s="333"/>
      <c r="E4" s="333"/>
      <c r="F4" s="333"/>
      <c r="G4" s="334"/>
    </row>
    <row r="5" spans="1:7" x14ac:dyDescent="0.25">
      <c r="A5" s="149" t="s">
        <v>1</v>
      </c>
      <c r="B5" s="150" t="s">
        <v>665</v>
      </c>
      <c r="C5" s="150" t="s">
        <v>666</v>
      </c>
      <c r="D5" s="150" t="s">
        <v>667</v>
      </c>
      <c r="E5" s="150" t="s">
        <v>670</v>
      </c>
      <c r="F5" s="150" t="s">
        <v>673</v>
      </c>
      <c r="G5" s="151" t="s">
        <v>674</v>
      </c>
    </row>
    <row r="6" spans="1:7" x14ac:dyDescent="0.25">
      <c r="A6" s="146">
        <v>1</v>
      </c>
      <c r="B6" s="1" t="s">
        <v>399</v>
      </c>
      <c r="C6" s="1" t="s">
        <v>669</v>
      </c>
      <c r="D6" s="1" t="s">
        <v>1282</v>
      </c>
      <c r="E6" s="1" t="s">
        <v>671</v>
      </c>
      <c r="F6" s="1" t="s">
        <v>672</v>
      </c>
      <c r="G6" s="147">
        <v>4990</v>
      </c>
    </row>
    <row r="7" spans="1:7" x14ac:dyDescent="0.25">
      <c r="A7" s="146">
        <v>2</v>
      </c>
      <c r="B7" s="1" t="s">
        <v>668</v>
      </c>
      <c r="C7" s="1" t="s">
        <v>675</v>
      </c>
      <c r="D7" s="1" t="s">
        <v>1282</v>
      </c>
      <c r="E7" s="1" t="s">
        <v>676</v>
      </c>
      <c r="F7" s="1" t="s">
        <v>677</v>
      </c>
      <c r="G7" s="147">
        <v>6120</v>
      </c>
    </row>
    <row r="8" spans="1:7" ht="15.75" thickBot="1" x14ac:dyDescent="0.3">
      <c r="A8" s="152">
        <v>3</v>
      </c>
      <c r="B8" s="153" t="s">
        <v>1281</v>
      </c>
      <c r="C8" s="153" t="s">
        <v>669</v>
      </c>
      <c r="D8" s="153" t="s">
        <v>1282</v>
      </c>
      <c r="E8" s="153" t="s">
        <v>1279</v>
      </c>
      <c r="F8" s="153" t="s">
        <v>1280</v>
      </c>
      <c r="G8" s="188">
        <v>6550</v>
      </c>
    </row>
    <row r="9" spans="1:7" ht="15.75" thickBot="1" x14ac:dyDescent="0.3">
      <c r="A9" s="196"/>
      <c r="B9" s="197"/>
      <c r="C9" s="197"/>
      <c r="D9" s="197"/>
      <c r="E9" s="197"/>
      <c r="F9" s="198"/>
      <c r="G9" s="199">
        <f>SUM(G6,G7)/2</f>
        <v>5555</v>
      </c>
    </row>
    <row r="10" spans="1:7" ht="15" customHeight="1" x14ac:dyDescent="0.25">
      <c r="A10" s="341" t="s">
        <v>679</v>
      </c>
      <c r="B10" s="335" t="s">
        <v>1296</v>
      </c>
      <c r="C10" s="335"/>
      <c r="D10" s="335"/>
      <c r="E10" s="335"/>
      <c r="F10" s="335"/>
      <c r="G10" s="336"/>
    </row>
    <row r="11" spans="1:7" x14ac:dyDescent="0.25">
      <c r="A11" s="342"/>
      <c r="B11" s="337"/>
      <c r="C11" s="337"/>
      <c r="D11" s="337"/>
      <c r="E11" s="337"/>
      <c r="F11" s="337"/>
      <c r="G11" s="338"/>
    </row>
    <row r="12" spans="1:7" x14ac:dyDescent="0.25">
      <c r="A12" s="342"/>
      <c r="B12" s="337"/>
      <c r="C12" s="337"/>
      <c r="D12" s="337"/>
      <c r="E12" s="337"/>
      <c r="F12" s="337"/>
      <c r="G12" s="338"/>
    </row>
    <row r="13" spans="1:7" ht="15.75" thickBot="1" x14ac:dyDescent="0.3">
      <c r="A13" s="343"/>
      <c r="B13" s="339"/>
      <c r="C13" s="339"/>
      <c r="D13" s="339"/>
      <c r="E13" s="339"/>
      <c r="F13" s="339"/>
      <c r="G13" s="340"/>
    </row>
  </sheetData>
  <mergeCells count="6">
    <mergeCell ref="B1:G1"/>
    <mergeCell ref="B2:G2"/>
    <mergeCell ref="B3:G3"/>
    <mergeCell ref="A4:G4"/>
    <mergeCell ref="B10:G13"/>
    <mergeCell ref="A10:A13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K612"/>
  <sheetViews>
    <sheetView view="pageBreakPreview" topLeftCell="A171" zoomScaleNormal="100" zoomScaleSheetLayoutView="100" workbookViewId="0">
      <selection activeCell="H192" sqref="H192"/>
    </sheetView>
  </sheetViews>
  <sheetFormatPr defaultColWidth="9.140625" defaultRowHeight="15" x14ac:dyDescent="0.25"/>
  <cols>
    <col min="1" max="1" width="9.140625" style="1"/>
    <col min="2" max="2" width="22.85546875" style="1" bestFit="1" customWidth="1"/>
    <col min="3" max="3" width="22.85546875" style="1" customWidth="1"/>
    <col min="4" max="4" width="11.7109375" style="57" customWidth="1"/>
    <col min="5" max="5" width="10.85546875" style="57" customWidth="1"/>
    <col min="6" max="6" width="11.85546875" style="57" customWidth="1"/>
    <col min="7" max="7" width="12.7109375" style="3" customWidth="1"/>
    <col min="8" max="8" width="13" style="2" bestFit="1" customWidth="1"/>
    <col min="9" max="9" width="10.140625" style="2" customWidth="1"/>
    <col min="10" max="10" width="14.42578125" style="161" bestFit="1" customWidth="1"/>
  </cols>
  <sheetData>
    <row r="1" spans="1:10" x14ac:dyDescent="0.25">
      <c r="A1" s="344" t="s">
        <v>0</v>
      </c>
      <c r="B1" s="344"/>
      <c r="C1" s="344"/>
      <c r="D1" s="344"/>
      <c r="E1" s="344"/>
      <c r="F1" s="344"/>
      <c r="G1" s="344"/>
      <c r="H1" s="344"/>
      <c r="I1" s="344"/>
      <c r="J1" s="344"/>
    </row>
    <row r="2" spans="1:10" x14ac:dyDescent="0.25">
      <c r="A2" s="344" t="s">
        <v>1</v>
      </c>
      <c r="B2" s="344" t="s">
        <v>2</v>
      </c>
      <c r="C2" s="344" t="s">
        <v>254</v>
      </c>
      <c r="D2" s="344" t="s">
        <v>3</v>
      </c>
      <c r="E2" s="344"/>
      <c r="F2" s="344"/>
      <c r="G2" s="344"/>
      <c r="H2" s="177" t="s">
        <v>270</v>
      </c>
      <c r="I2" s="177" t="s">
        <v>271</v>
      </c>
      <c r="J2" s="177" t="s">
        <v>6</v>
      </c>
    </row>
    <row r="3" spans="1:10" x14ac:dyDescent="0.25">
      <c r="A3" s="344"/>
      <c r="B3" s="344"/>
      <c r="C3" s="344"/>
      <c r="D3" s="344" t="s">
        <v>7</v>
      </c>
      <c r="E3" s="344"/>
      <c r="F3" s="344" t="s">
        <v>8</v>
      </c>
      <c r="G3" s="344"/>
      <c r="H3" s="177" t="s">
        <v>9</v>
      </c>
      <c r="I3" s="177" t="s">
        <v>9</v>
      </c>
      <c r="J3" s="177" t="s">
        <v>10</v>
      </c>
    </row>
    <row r="4" spans="1:10" s="6" customFormat="1" ht="22.5" x14ac:dyDescent="0.25">
      <c r="A4" s="346">
        <v>1</v>
      </c>
      <c r="B4" s="162" t="s">
        <v>11</v>
      </c>
      <c r="C4" s="163" t="s">
        <v>839</v>
      </c>
      <c r="D4" s="163" t="s">
        <v>255</v>
      </c>
      <c r="E4" s="163" t="s">
        <v>256</v>
      </c>
      <c r="F4" s="163" t="s">
        <v>259</v>
      </c>
      <c r="G4" s="164" t="s">
        <v>261</v>
      </c>
      <c r="H4" s="165">
        <v>350</v>
      </c>
      <c r="I4" s="165">
        <v>6.6</v>
      </c>
      <c r="J4" s="165">
        <f>I4*H4</f>
        <v>2310</v>
      </c>
    </row>
    <row r="5" spans="1:10" s="6" customFormat="1" ht="22.5" x14ac:dyDescent="0.25">
      <c r="A5" s="346"/>
      <c r="B5" s="162" t="s">
        <v>12</v>
      </c>
      <c r="C5" s="163" t="s">
        <v>839</v>
      </c>
      <c r="D5" s="163" t="s">
        <v>257</v>
      </c>
      <c r="E5" s="163" t="s">
        <v>258</v>
      </c>
      <c r="F5" s="163" t="s">
        <v>264</v>
      </c>
      <c r="G5" s="163" t="s">
        <v>268</v>
      </c>
      <c r="H5" s="165">
        <v>287</v>
      </c>
      <c r="I5" s="165">
        <v>6.6</v>
      </c>
      <c r="J5" s="165">
        <f t="shared" ref="J5:J21" si="0">I5*H5</f>
        <v>1894.1999999999998</v>
      </c>
    </row>
    <row r="6" spans="1:10" s="6" customFormat="1" ht="22.5" x14ac:dyDescent="0.25">
      <c r="A6" s="346"/>
      <c r="B6" s="162" t="s">
        <v>13</v>
      </c>
      <c r="C6" s="163" t="s">
        <v>839</v>
      </c>
      <c r="D6" s="163" t="s">
        <v>260</v>
      </c>
      <c r="E6" s="163" t="s">
        <v>261</v>
      </c>
      <c r="F6" s="163" t="s">
        <v>265</v>
      </c>
      <c r="G6" s="163" t="s">
        <v>269</v>
      </c>
      <c r="H6" s="165">
        <v>65.5</v>
      </c>
      <c r="I6" s="165">
        <v>6.6</v>
      </c>
      <c r="J6" s="165">
        <f t="shared" si="0"/>
        <v>432.29999999999995</v>
      </c>
    </row>
    <row r="7" spans="1:10" s="6" customFormat="1" ht="22.5" x14ac:dyDescent="0.25">
      <c r="A7" s="346"/>
      <c r="B7" s="162" t="s">
        <v>14</v>
      </c>
      <c r="C7" s="163" t="s">
        <v>839</v>
      </c>
      <c r="D7" s="163" t="s">
        <v>262</v>
      </c>
      <c r="E7" s="163" t="s">
        <v>263</v>
      </c>
      <c r="F7" s="163" t="s">
        <v>267</v>
      </c>
      <c r="G7" s="163" t="s">
        <v>266</v>
      </c>
      <c r="H7" s="165">
        <v>128</v>
      </c>
      <c r="I7" s="165">
        <v>6.6</v>
      </c>
      <c r="J7" s="165">
        <f t="shared" si="0"/>
        <v>844.8</v>
      </c>
    </row>
    <row r="8" spans="1:10" s="6" customFormat="1" ht="22.5" x14ac:dyDescent="0.25">
      <c r="A8" s="346"/>
      <c r="B8" s="162" t="s">
        <v>15</v>
      </c>
      <c r="C8" s="163" t="s">
        <v>839</v>
      </c>
      <c r="D8" s="163" t="s">
        <v>840</v>
      </c>
      <c r="E8" s="163" t="s">
        <v>841</v>
      </c>
      <c r="F8" s="163" t="s">
        <v>842</v>
      </c>
      <c r="G8" s="163" t="s">
        <v>843</v>
      </c>
      <c r="H8" s="165">
        <v>205</v>
      </c>
      <c r="I8" s="165">
        <v>6.6</v>
      </c>
      <c r="J8" s="165">
        <f t="shared" si="0"/>
        <v>1353</v>
      </c>
    </row>
    <row r="9" spans="1:10" s="6" customFormat="1" ht="22.5" x14ac:dyDescent="0.25">
      <c r="A9" s="346"/>
      <c r="B9" s="162" t="s">
        <v>16</v>
      </c>
      <c r="C9" s="163" t="s">
        <v>839</v>
      </c>
      <c r="D9" s="163" t="s">
        <v>844</v>
      </c>
      <c r="E9" s="163" t="s">
        <v>845</v>
      </c>
      <c r="F9" s="163" t="s">
        <v>846</v>
      </c>
      <c r="G9" s="163" t="s">
        <v>847</v>
      </c>
      <c r="H9" s="165">
        <v>104</v>
      </c>
      <c r="I9" s="165">
        <v>6.6</v>
      </c>
      <c r="J9" s="165">
        <f t="shared" si="0"/>
        <v>686.4</v>
      </c>
    </row>
    <row r="10" spans="1:10" s="6" customFormat="1" ht="22.5" x14ac:dyDescent="0.25">
      <c r="A10" s="346"/>
      <c r="B10" s="162" t="s">
        <v>17</v>
      </c>
      <c r="C10" s="163" t="s">
        <v>839</v>
      </c>
      <c r="D10" s="163" t="s">
        <v>848</v>
      </c>
      <c r="E10" s="163" t="s">
        <v>849</v>
      </c>
      <c r="F10" s="163" t="s">
        <v>850</v>
      </c>
      <c r="G10" s="163" t="s">
        <v>851</v>
      </c>
      <c r="H10" s="165">
        <v>124</v>
      </c>
      <c r="I10" s="165">
        <v>6.6</v>
      </c>
      <c r="J10" s="165">
        <f t="shared" si="0"/>
        <v>818.4</v>
      </c>
    </row>
    <row r="11" spans="1:10" s="6" customFormat="1" ht="22.5" x14ac:dyDescent="0.25">
      <c r="A11" s="346"/>
      <c r="B11" s="162" t="s">
        <v>18</v>
      </c>
      <c r="C11" s="163" t="s">
        <v>839</v>
      </c>
      <c r="D11" s="163" t="s">
        <v>852</v>
      </c>
      <c r="E11" s="163" t="s">
        <v>853</v>
      </c>
      <c r="F11" s="163" t="s">
        <v>854</v>
      </c>
      <c r="G11" s="163" t="s">
        <v>855</v>
      </c>
      <c r="H11" s="165">
        <v>373</v>
      </c>
      <c r="I11" s="165">
        <v>6.6</v>
      </c>
      <c r="J11" s="165">
        <f t="shared" si="0"/>
        <v>2461.7999999999997</v>
      </c>
    </row>
    <row r="12" spans="1:10" s="6" customFormat="1" ht="22.5" x14ac:dyDescent="0.25">
      <c r="A12" s="346"/>
      <c r="B12" s="162" t="s">
        <v>19</v>
      </c>
      <c r="C12" s="163" t="s">
        <v>839</v>
      </c>
      <c r="D12" s="163" t="s">
        <v>856</v>
      </c>
      <c r="E12" s="163" t="s">
        <v>857</v>
      </c>
      <c r="F12" s="163" t="s">
        <v>858</v>
      </c>
      <c r="G12" s="163" t="s">
        <v>859</v>
      </c>
      <c r="H12" s="165">
        <v>234</v>
      </c>
      <c r="I12" s="165">
        <v>6.6</v>
      </c>
      <c r="J12" s="165">
        <f t="shared" si="0"/>
        <v>1544.3999999999999</v>
      </c>
    </row>
    <row r="13" spans="1:10" s="6" customFormat="1" ht="22.5" x14ac:dyDescent="0.25">
      <c r="A13" s="346"/>
      <c r="B13" s="162" t="s">
        <v>20</v>
      </c>
      <c r="C13" s="163" t="s">
        <v>839</v>
      </c>
      <c r="D13" s="163" t="s">
        <v>860</v>
      </c>
      <c r="E13" s="163" t="s">
        <v>861</v>
      </c>
      <c r="F13" s="163" t="s">
        <v>862</v>
      </c>
      <c r="G13" s="163" t="s">
        <v>863</v>
      </c>
      <c r="H13" s="165">
        <v>222</v>
      </c>
      <c r="I13" s="165">
        <v>6.6</v>
      </c>
      <c r="J13" s="165">
        <f t="shared" si="0"/>
        <v>1465.1999999999998</v>
      </c>
    </row>
    <row r="14" spans="1:10" s="6" customFormat="1" ht="22.5" x14ac:dyDescent="0.25">
      <c r="A14" s="346"/>
      <c r="B14" s="162" t="s">
        <v>21</v>
      </c>
      <c r="C14" s="163" t="s">
        <v>839</v>
      </c>
      <c r="D14" s="163" t="s">
        <v>864</v>
      </c>
      <c r="E14" s="163" t="s">
        <v>865</v>
      </c>
      <c r="F14" s="163" t="s">
        <v>866</v>
      </c>
      <c r="G14" s="163" t="s">
        <v>867</v>
      </c>
      <c r="H14" s="165">
        <v>178</v>
      </c>
      <c r="I14" s="165">
        <v>6.6</v>
      </c>
      <c r="J14" s="165">
        <f t="shared" si="0"/>
        <v>1174.8</v>
      </c>
    </row>
    <row r="15" spans="1:10" s="6" customFormat="1" ht="22.5" x14ac:dyDescent="0.25">
      <c r="A15" s="346"/>
      <c r="B15" s="162" t="s">
        <v>22</v>
      </c>
      <c r="C15" s="163" t="s">
        <v>839</v>
      </c>
      <c r="D15" s="163" t="s">
        <v>868</v>
      </c>
      <c r="E15" s="163" t="s">
        <v>869</v>
      </c>
      <c r="F15" s="163" t="s">
        <v>870</v>
      </c>
      <c r="G15" s="163" t="s">
        <v>871</v>
      </c>
      <c r="H15" s="165">
        <v>161</v>
      </c>
      <c r="I15" s="165">
        <v>6.6</v>
      </c>
      <c r="J15" s="165">
        <f t="shared" si="0"/>
        <v>1062.5999999999999</v>
      </c>
    </row>
    <row r="16" spans="1:10" s="6" customFormat="1" ht="22.5" x14ac:dyDescent="0.25">
      <c r="A16" s="346"/>
      <c r="B16" s="162" t="s">
        <v>23</v>
      </c>
      <c r="C16" s="163" t="s">
        <v>839</v>
      </c>
      <c r="D16" s="163" t="s">
        <v>872</v>
      </c>
      <c r="E16" s="163" t="s">
        <v>873</v>
      </c>
      <c r="F16" s="163" t="s">
        <v>870</v>
      </c>
      <c r="G16" s="163" t="s">
        <v>874</v>
      </c>
      <c r="H16" s="165">
        <v>149</v>
      </c>
      <c r="I16" s="165">
        <v>6.6</v>
      </c>
      <c r="J16" s="165">
        <f t="shared" si="0"/>
        <v>983.4</v>
      </c>
    </row>
    <row r="17" spans="1:11" s="6" customFormat="1" ht="18" customHeight="1" x14ac:dyDescent="0.25">
      <c r="A17" s="346">
        <v>2</v>
      </c>
      <c r="B17" s="162" t="s">
        <v>24</v>
      </c>
      <c r="C17" s="163" t="s">
        <v>875</v>
      </c>
      <c r="D17" s="163" t="s">
        <v>876</v>
      </c>
      <c r="E17" s="163" t="s">
        <v>877</v>
      </c>
      <c r="F17" s="163" t="s">
        <v>878</v>
      </c>
      <c r="G17" s="163" t="s">
        <v>879</v>
      </c>
      <c r="H17" s="165">
        <v>658</v>
      </c>
      <c r="I17" s="165">
        <v>6.6</v>
      </c>
      <c r="J17" s="165">
        <f t="shared" si="0"/>
        <v>4342.8</v>
      </c>
      <c r="K17" s="5"/>
    </row>
    <row r="18" spans="1:11" s="6" customFormat="1" x14ac:dyDescent="0.25">
      <c r="A18" s="346"/>
      <c r="B18" s="162" t="s">
        <v>25</v>
      </c>
      <c r="C18" s="163" t="s">
        <v>875</v>
      </c>
      <c r="D18" s="163" t="s">
        <v>880</v>
      </c>
      <c r="E18" s="163" t="s">
        <v>881</v>
      </c>
      <c r="F18" s="163" t="s">
        <v>882</v>
      </c>
      <c r="G18" s="163" t="s">
        <v>883</v>
      </c>
      <c r="H18" s="165">
        <v>470</v>
      </c>
      <c r="I18" s="165">
        <v>6.6</v>
      </c>
      <c r="J18" s="165">
        <f t="shared" si="0"/>
        <v>3102</v>
      </c>
      <c r="K18" s="5"/>
    </row>
    <row r="19" spans="1:11" s="6" customFormat="1" x14ac:dyDescent="0.25">
      <c r="A19" s="346"/>
      <c r="B19" s="162" t="s">
        <v>26</v>
      </c>
      <c r="C19" s="163" t="s">
        <v>875</v>
      </c>
      <c r="D19" s="163" t="s">
        <v>884</v>
      </c>
      <c r="E19" s="163" t="s">
        <v>885</v>
      </c>
      <c r="F19" s="163" t="s">
        <v>886</v>
      </c>
      <c r="G19" s="163" t="s">
        <v>887</v>
      </c>
      <c r="H19" s="165">
        <v>471</v>
      </c>
      <c r="I19" s="165">
        <v>6.6</v>
      </c>
      <c r="J19" s="165">
        <f t="shared" si="0"/>
        <v>3108.6</v>
      </c>
      <c r="K19" s="5"/>
    </row>
    <row r="20" spans="1:11" s="6" customFormat="1" x14ac:dyDescent="0.25">
      <c r="A20" s="346"/>
      <c r="B20" s="162" t="s">
        <v>27</v>
      </c>
      <c r="C20" s="163" t="s">
        <v>875</v>
      </c>
      <c r="D20" s="163" t="s">
        <v>888</v>
      </c>
      <c r="E20" s="163" t="s">
        <v>889</v>
      </c>
      <c r="F20" s="163" t="s">
        <v>890</v>
      </c>
      <c r="G20" s="163" t="s">
        <v>891</v>
      </c>
      <c r="H20" s="165">
        <v>471</v>
      </c>
      <c r="I20" s="165">
        <v>6.6</v>
      </c>
      <c r="J20" s="165">
        <f t="shared" si="0"/>
        <v>3108.6</v>
      </c>
      <c r="K20" s="5"/>
    </row>
    <row r="21" spans="1:11" s="6" customFormat="1" x14ac:dyDescent="0.25">
      <c r="A21" s="346"/>
      <c r="B21" s="162" t="s">
        <v>892</v>
      </c>
      <c r="C21" s="163" t="s">
        <v>875</v>
      </c>
      <c r="D21" s="163" t="s">
        <v>893</v>
      </c>
      <c r="E21" s="163" t="s">
        <v>894</v>
      </c>
      <c r="F21" s="163" t="s">
        <v>895</v>
      </c>
      <c r="G21" s="163" t="s">
        <v>896</v>
      </c>
      <c r="H21" s="165">
        <v>436</v>
      </c>
      <c r="I21" s="165">
        <v>6.6</v>
      </c>
      <c r="J21" s="165">
        <f t="shared" si="0"/>
        <v>2877.6</v>
      </c>
      <c r="K21" s="5"/>
    </row>
    <row r="22" spans="1:11" x14ac:dyDescent="0.25">
      <c r="A22" s="345" t="s">
        <v>0</v>
      </c>
      <c r="B22" s="345"/>
      <c r="C22" s="345"/>
      <c r="D22" s="345"/>
      <c r="E22" s="345"/>
      <c r="F22" s="345"/>
      <c r="G22" s="345"/>
      <c r="H22" s="345"/>
      <c r="I22" s="345"/>
      <c r="J22" s="345"/>
      <c r="K22" s="5"/>
    </row>
    <row r="23" spans="1:11" x14ac:dyDescent="0.25">
      <c r="A23" s="345" t="s">
        <v>1</v>
      </c>
      <c r="B23" s="345" t="s">
        <v>2</v>
      </c>
      <c r="C23" s="345" t="s">
        <v>254</v>
      </c>
      <c r="D23" s="345" t="s">
        <v>3</v>
      </c>
      <c r="E23" s="345"/>
      <c r="F23" s="345"/>
      <c r="G23" s="345"/>
      <c r="H23" s="166" t="s">
        <v>270</v>
      </c>
      <c r="I23" s="166" t="s">
        <v>271</v>
      </c>
      <c r="J23" s="166" t="s">
        <v>6</v>
      </c>
      <c r="K23" s="5"/>
    </row>
    <row r="24" spans="1:11" x14ac:dyDescent="0.25">
      <c r="A24" s="345"/>
      <c r="B24" s="345"/>
      <c r="C24" s="345"/>
      <c r="D24" s="345" t="s">
        <v>7</v>
      </c>
      <c r="E24" s="345"/>
      <c r="F24" s="345" t="s">
        <v>8</v>
      </c>
      <c r="G24" s="345"/>
      <c r="H24" s="166" t="s">
        <v>9</v>
      </c>
      <c r="I24" s="166" t="s">
        <v>9</v>
      </c>
      <c r="J24" s="166" t="s">
        <v>10</v>
      </c>
      <c r="K24" s="5"/>
    </row>
    <row r="25" spans="1:11" s="6" customFormat="1" ht="22.5" x14ac:dyDescent="0.25">
      <c r="A25" s="346">
        <v>2</v>
      </c>
      <c r="B25" s="162" t="s">
        <v>28</v>
      </c>
      <c r="C25" s="163" t="s">
        <v>875</v>
      </c>
      <c r="D25" s="163" t="s">
        <v>897</v>
      </c>
      <c r="E25" s="163" t="s">
        <v>898</v>
      </c>
      <c r="F25" s="163" t="s">
        <v>899</v>
      </c>
      <c r="G25" s="163" t="s">
        <v>900</v>
      </c>
      <c r="H25" s="165">
        <v>450</v>
      </c>
      <c r="I25" s="165">
        <v>6.6</v>
      </c>
      <c r="J25" s="165">
        <f>I25*H25</f>
        <v>2970</v>
      </c>
      <c r="K25" s="5"/>
    </row>
    <row r="26" spans="1:11" s="6" customFormat="1" ht="22.5" x14ac:dyDescent="0.25">
      <c r="A26" s="346"/>
      <c r="B26" s="162" t="s">
        <v>901</v>
      </c>
      <c r="C26" s="163" t="s">
        <v>875</v>
      </c>
      <c r="D26" s="163" t="s">
        <v>902</v>
      </c>
      <c r="E26" s="163" t="s">
        <v>903</v>
      </c>
      <c r="F26" s="163" t="s">
        <v>904</v>
      </c>
      <c r="G26" s="163" t="s">
        <v>905</v>
      </c>
      <c r="H26" s="165">
        <v>451</v>
      </c>
      <c r="I26" s="165">
        <v>6.6</v>
      </c>
      <c r="J26" s="165">
        <f t="shared" ref="J26:J41" si="1">I26*H26</f>
        <v>2976.6</v>
      </c>
      <c r="K26" s="5"/>
    </row>
    <row r="27" spans="1:11" s="6" customFormat="1" ht="22.5" x14ac:dyDescent="0.25">
      <c r="A27" s="346">
        <v>3</v>
      </c>
      <c r="B27" s="162" t="s">
        <v>29</v>
      </c>
      <c r="C27" s="163" t="s">
        <v>906</v>
      </c>
      <c r="D27" s="163" t="s">
        <v>907</v>
      </c>
      <c r="E27" s="163" t="s">
        <v>908</v>
      </c>
      <c r="F27" s="163" t="s">
        <v>909</v>
      </c>
      <c r="G27" s="163" t="s">
        <v>910</v>
      </c>
      <c r="H27" s="165">
        <v>175</v>
      </c>
      <c r="I27" s="165">
        <v>6.6</v>
      </c>
      <c r="J27" s="165">
        <f t="shared" si="1"/>
        <v>1155</v>
      </c>
    </row>
    <row r="28" spans="1:11" s="6" customFormat="1" x14ac:dyDescent="0.25">
      <c r="A28" s="346"/>
      <c r="B28" s="162" t="s">
        <v>30</v>
      </c>
      <c r="C28" s="163" t="s">
        <v>906</v>
      </c>
      <c r="D28" s="163" t="s">
        <v>911</v>
      </c>
      <c r="E28" s="163" t="s">
        <v>912</v>
      </c>
      <c r="F28" s="163" t="s">
        <v>913</v>
      </c>
      <c r="G28" s="163" t="s">
        <v>914</v>
      </c>
      <c r="H28" s="165">
        <v>242</v>
      </c>
      <c r="I28" s="165">
        <v>6.6</v>
      </c>
      <c r="J28" s="165">
        <f t="shared" si="1"/>
        <v>1597.1999999999998</v>
      </c>
    </row>
    <row r="29" spans="1:11" s="6" customFormat="1" x14ac:dyDescent="0.25">
      <c r="A29" s="346"/>
      <c r="B29" s="162" t="s">
        <v>31</v>
      </c>
      <c r="C29" s="163" t="s">
        <v>906</v>
      </c>
      <c r="D29" s="163" t="s">
        <v>915</v>
      </c>
      <c r="E29" s="163" t="s">
        <v>916</v>
      </c>
      <c r="F29" s="163" t="s">
        <v>917</v>
      </c>
      <c r="G29" s="163" t="s">
        <v>918</v>
      </c>
      <c r="H29" s="165">
        <v>112</v>
      </c>
      <c r="I29" s="165">
        <v>6.6</v>
      </c>
      <c r="J29" s="165">
        <f t="shared" si="1"/>
        <v>739.19999999999993</v>
      </c>
    </row>
    <row r="30" spans="1:11" s="6" customFormat="1" x14ac:dyDescent="0.25">
      <c r="A30" s="346"/>
      <c r="B30" s="162" t="s">
        <v>32</v>
      </c>
      <c r="C30" s="163" t="s">
        <v>906</v>
      </c>
      <c r="D30" s="163" t="s">
        <v>919</v>
      </c>
      <c r="E30" s="163" t="s">
        <v>920</v>
      </c>
      <c r="F30" s="163" t="s">
        <v>921</v>
      </c>
      <c r="G30" s="163" t="s">
        <v>922</v>
      </c>
      <c r="H30" s="165">
        <v>125</v>
      </c>
      <c r="I30" s="165">
        <v>6.6</v>
      </c>
      <c r="J30" s="165">
        <f t="shared" si="1"/>
        <v>825</v>
      </c>
    </row>
    <row r="31" spans="1:11" s="6" customFormat="1" x14ac:dyDescent="0.25">
      <c r="A31" s="346"/>
      <c r="B31" s="162" t="s">
        <v>33</v>
      </c>
      <c r="C31" s="163" t="s">
        <v>906</v>
      </c>
      <c r="D31" s="163" t="s">
        <v>923</v>
      </c>
      <c r="E31" s="163" t="s">
        <v>924</v>
      </c>
      <c r="F31" s="163" t="s">
        <v>925</v>
      </c>
      <c r="G31" s="163" t="s">
        <v>926</v>
      </c>
      <c r="H31" s="165">
        <v>186</v>
      </c>
      <c r="I31" s="165">
        <v>6.6</v>
      </c>
      <c r="J31" s="165">
        <f t="shared" si="1"/>
        <v>1227.5999999999999</v>
      </c>
    </row>
    <row r="32" spans="1:11" s="6" customFormat="1" ht="22.5" x14ac:dyDescent="0.25">
      <c r="A32" s="346"/>
      <c r="B32" s="162" t="s">
        <v>34</v>
      </c>
      <c r="C32" s="163" t="s">
        <v>906</v>
      </c>
      <c r="D32" s="163" t="s">
        <v>927</v>
      </c>
      <c r="E32" s="163" t="s">
        <v>928</v>
      </c>
      <c r="F32" s="163" t="s">
        <v>929</v>
      </c>
      <c r="G32" s="163" t="s">
        <v>930</v>
      </c>
      <c r="H32" s="165">
        <v>431</v>
      </c>
      <c r="I32" s="165">
        <v>6.6</v>
      </c>
      <c r="J32" s="165">
        <f t="shared" si="1"/>
        <v>2844.6</v>
      </c>
    </row>
    <row r="33" spans="1:11" s="6" customFormat="1" ht="22.5" x14ac:dyDescent="0.25">
      <c r="A33" s="346">
        <v>4</v>
      </c>
      <c r="B33" s="162" t="s">
        <v>35</v>
      </c>
      <c r="C33" s="163" t="s">
        <v>931</v>
      </c>
      <c r="D33" s="163" t="s">
        <v>932</v>
      </c>
      <c r="E33" s="163" t="s">
        <v>933</v>
      </c>
      <c r="F33" s="163" t="s">
        <v>934</v>
      </c>
      <c r="G33" s="163" t="s">
        <v>935</v>
      </c>
      <c r="H33" s="165">
        <v>207</v>
      </c>
      <c r="I33" s="165">
        <v>6.6</v>
      </c>
      <c r="J33" s="165">
        <f t="shared" si="1"/>
        <v>1366.1999999999998</v>
      </c>
      <c r="K33" s="5"/>
    </row>
    <row r="34" spans="1:11" s="6" customFormat="1" ht="13.15" customHeight="1" x14ac:dyDescent="0.25">
      <c r="A34" s="346"/>
      <c r="B34" s="162" t="s">
        <v>36</v>
      </c>
      <c r="C34" s="163" t="s">
        <v>931</v>
      </c>
      <c r="D34" s="163" t="s">
        <v>936</v>
      </c>
      <c r="E34" s="163" t="s">
        <v>937</v>
      </c>
      <c r="F34" s="163" t="s">
        <v>938</v>
      </c>
      <c r="G34" s="163" t="s">
        <v>939</v>
      </c>
      <c r="H34" s="165">
        <v>285</v>
      </c>
      <c r="I34" s="165">
        <v>6.6</v>
      </c>
      <c r="J34" s="165">
        <f t="shared" si="1"/>
        <v>1881</v>
      </c>
      <c r="K34" s="5"/>
    </row>
    <row r="35" spans="1:11" s="6" customFormat="1" x14ac:dyDescent="0.25">
      <c r="A35" s="346"/>
      <c r="B35" s="162" t="s">
        <v>37</v>
      </c>
      <c r="C35" s="163" t="s">
        <v>931</v>
      </c>
      <c r="D35" s="163" t="s">
        <v>940</v>
      </c>
      <c r="E35" s="163" t="s">
        <v>941</v>
      </c>
      <c r="F35" s="163" t="s">
        <v>942</v>
      </c>
      <c r="G35" s="163" t="s">
        <v>943</v>
      </c>
      <c r="H35" s="165">
        <v>205</v>
      </c>
      <c r="I35" s="165">
        <v>6.6</v>
      </c>
      <c r="J35" s="165">
        <f t="shared" si="1"/>
        <v>1353</v>
      </c>
      <c r="K35" s="5"/>
    </row>
    <row r="36" spans="1:11" s="6" customFormat="1" x14ac:dyDescent="0.25">
      <c r="A36" s="346"/>
      <c r="B36" s="162" t="s">
        <v>38</v>
      </c>
      <c r="C36" s="163" t="s">
        <v>931</v>
      </c>
      <c r="D36" s="163" t="s">
        <v>944</v>
      </c>
      <c r="E36" s="163" t="s">
        <v>945</v>
      </c>
      <c r="F36" s="163" t="s">
        <v>946</v>
      </c>
      <c r="G36" s="163" t="s">
        <v>947</v>
      </c>
      <c r="H36" s="165">
        <v>283</v>
      </c>
      <c r="I36" s="165">
        <v>6.6</v>
      </c>
      <c r="J36" s="165">
        <f t="shared" si="1"/>
        <v>1867.8</v>
      </c>
      <c r="K36" s="5"/>
    </row>
    <row r="37" spans="1:11" s="6" customFormat="1" x14ac:dyDescent="0.25">
      <c r="A37" s="346"/>
      <c r="B37" s="162" t="s">
        <v>39</v>
      </c>
      <c r="C37" s="163" t="s">
        <v>931</v>
      </c>
      <c r="D37" s="163" t="s">
        <v>948</v>
      </c>
      <c r="E37" s="163" t="s">
        <v>949</v>
      </c>
      <c r="F37" s="163" t="s">
        <v>950</v>
      </c>
      <c r="G37" s="163" t="s">
        <v>951</v>
      </c>
      <c r="H37" s="165">
        <v>462</v>
      </c>
      <c r="I37" s="165">
        <v>6.6</v>
      </c>
      <c r="J37" s="165">
        <f t="shared" si="1"/>
        <v>3049.2</v>
      </c>
      <c r="K37" s="5"/>
    </row>
    <row r="38" spans="1:11" s="6" customFormat="1" ht="22.5" x14ac:dyDescent="0.25">
      <c r="A38" s="346"/>
      <c r="B38" s="162" t="s">
        <v>40</v>
      </c>
      <c r="C38" s="163" t="s">
        <v>931</v>
      </c>
      <c r="D38" s="163" t="s">
        <v>952</v>
      </c>
      <c r="E38" s="163" t="s">
        <v>953</v>
      </c>
      <c r="F38" s="163" t="s">
        <v>954</v>
      </c>
      <c r="G38" s="163" t="s">
        <v>955</v>
      </c>
      <c r="H38" s="165">
        <v>215</v>
      </c>
      <c r="I38" s="165">
        <v>6.6</v>
      </c>
      <c r="J38" s="165">
        <f t="shared" si="1"/>
        <v>1419</v>
      </c>
      <c r="K38" s="5"/>
    </row>
    <row r="39" spans="1:11" s="6" customFormat="1" x14ac:dyDescent="0.25">
      <c r="A39" s="346"/>
      <c r="B39" s="162" t="s">
        <v>41</v>
      </c>
      <c r="C39" s="163" t="s">
        <v>931</v>
      </c>
      <c r="D39" s="163" t="s">
        <v>956</v>
      </c>
      <c r="E39" s="163" t="s">
        <v>957</v>
      </c>
      <c r="F39" s="163" t="s">
        <v>958</v>
      </c>
      <c r="G39" s="163" t="s">
        <v>959</v>
      </c>
      <c r="H39" s="165">
        <v>221</v>
      </c>
      <c r="I39" s="165">
        <v>6.6</v>
      </c>
      <c r="J39" s="165">
        <f t="shared" si="1"/>
        <v>1458.6</v>
      </c>
      <c r="K39" s="5"/>
    </row>
    <row r="40" spans="1:11" s="6" customFormat="1" x14ac:dyDescent="0.25">
      <c r="A40" s="346"/>
      <c r="B40" s="162" t="s">
        <v>42</v>
      </c>
      <c r="C40" s="163" t="s">
        <v>931</v>
      </c>
      <c r="D40" s="163" t="s">
        <v>960</v>
      </c>
      <c r="E40" s="163" t="s">
        <v>961</v>
      </c>
      <c r="F40" s="163" t="s">
        <v>962</v>
      </c>
      <c r="G40" s="163" t="s">
        <v>963</v>
      </c>
      <c r="H40" s="165">
        <v>220</v>
      </c>
      <c r="I40" s="165">
        <v>6.6</v>
      </c>
      <c r="J40" s="165">
        <f t="shared" si="1"/>
        <v>1452</v>
      </c>
      <c r="K40" s="5"/>
    </row>
    <row r="41" spans="1:11" s="6" customFormat="1" x14ac:dyDescent="0.25">
      <c r="A41" s="346"/>
      <c r="B41" s="162" t="s">
        <v>43</v>
      </c>
      <c r="C41" s="163" t="s">
        <v>931</v>
      </c>
      <c r="D41" s="163" t="s">
        <v>964</v>
      </c>
      <c r="E41" s="163" t="s">
        <v>965</v>
      </c>
      <c r="F41" s="163" t="s">
        <v>966</v>
      </c>
      <c r="G41" s="163" t="s">
        <v>967</v>
      </c>
      <c r="H41" s="165">
        <v>223</v>
      </c>
      <c r="I41" s="165">
        <v>6.6</v>
      </c>
      <c r="J41" s="165">
        <f t="shared" si="1"/>
        <v>1471.8</v>
      </c>
      <c r="K41" s="5"/>
    </row>
    <row r="42" spans="1:11" x14ac:dyDescent="0.25">
      <c r="A42" s="345" t="s">
        <v>0</v>
      </c>
      <c r="B42" s="345"/>
      <c r="C42" s="345"/>
      <c r="D42" s="345"/>
      <c r="E42" s="345"/>
      <c r="F42" s="345"/>
      <c r="G42" s="345"/>
      <c r="H42" s="345"/>
      <c r="I42" s="345"/>
      <c r="J42" s="345"/>
    </row>
    <row r="43" spans="1:11" x14ac:dyDescent="0.25">
      <c r="A43" s="345" t="s">
        <v>1</v>
      </c>
      <c r="B43" s="345" t="s">
        <v>2</v>
      </c>
      <c r="C43" s="345" t="s">
        <v>254</v>
      </c>
      <c r="D43" s="345" t="s">
        <v>3</v>
      </c>
      <c r="E43" s="345"/>
      <c r="F43" s="345"/>
      <c r="G43" s="345"/>
      <c r="H43" s="166" t="s">
        <v>270</v>
      </c>
      <c r="I43" s="166" t="s">
        <v>271</v>
      </c>
      <c r="J43" s="166" t="s">
        <v>6</v>
      </c>
    </row>
    <row r="44" spans="1:11" x14ac:dyDescent="0.25">
      <c r="A44" s="345"/>
      <c r="B44" s="345"/>
      <c r="C44" s="345"/>
      <c r="D44" s="347" t="s">
        <v>7</v>
      </c>
      <c r="E44" s="347"/>
      <c r="F44" s="347" t="s">
        <v>8</v>
      </c>
      <c r="G44" s="347"/>
      <c r="H44" s="166" t="s">
        <v>9</v>
      </c>
      <c r="I44" s="166" t="s">
        <v>9</v>
      </c>
      <c r="J44" s="166" t="s">
        <v>10</v>
      </c>
    </row>
    <row r="45" spans="1:11" s="6" customFormat="1" ht="22.5" x14ac:dyDescent="0.25">
      <c r="A45" s="346">
        <v>5</v>
      </c>
      <c r="B45" s="162" t="s">
        <v>46</v>
      </c>
      <c r="C45" s="163" t="s">
        <v>972</v>
      </c>
      <c r="D45" s="163" t="s">
        <v>973</v>
      </c>
      <c r="E45" s="163" t="s">
        <v>974</v>
      </c>
      <c r="F45" s="163" t="s">
        <v>975</v>
      </c>
      <c r="G45" s="163" t="s">
        <v>976</v>
      </c>
      <c r="H45" s="165">
        <v>182</v>
      </c>
      <c r="I45" s="165">
        <v>6.6</v>
      </c>
      <c r="J45" s="165">
        <f>I45*H45</f>
        <v>1201.2</v>
      </c>
    </row>
    <row r="46" spans="1:11" s="6" customFormat="1" ht="22.5" x14ac:dyDescent="0.25">
      <c r="A46" s="346"/>
      <c r="B46" s="162" t="s">
        <v>47</v>
      </c>
      <c r="C46" s="163" t="s">
        <v>972</v>
      </c>
      <c r="D46" s="163" t="s">
        <v>977</v>
      </c>
      <c r="E46" s="163" t="s">
        <v>978</v>
      </c>
      <c r="F46" s="163" t="s">
        <v>979</v>
      </c>
      <c r="G46" s="163" t="s">
        <v>980</v>
      </c>
      <c r="H46" s="165">
        <v>120</v>
      </c>
      <c r="I46" s="165">
        <v>6.6</v>
      </c>
      <c r="J46" s="165">
        <f t="shared" ref="J46:J73" si="2">I46*H46</f>
        <v>792</v>
      </c>
    </row>
    <row r="47" spans="1:11" s="6" customFormat="1" ht="22.5" x14ac:dyDescent="0.25">
      <c r="A47" s="346"/>
      <c r="B47" s="162" t="s">
        <v>48</v>
      </c>
      <c r="C47" s="163" t="s">
        <v>972</v>
      </c>
      <c r="D47" s="163" t="s">
        <v>981</v>
      </c>
      <c r="E47" s="163" t="s">
        <v>982</v>
      </c>
      <c r="F47" s="163" t="s">
        <v>983</v>
      </c>
      <c r="G47" s="163" t="s">
        <v>984</v>
      </c>
      <c r="H47" s="165">
        <v>96</v>
      </c>
      <c r="I47" s="165">
        <v>6.6</v>
      </c>
      <c r="J47" s="165">
        <f t="shared" si="2"/>
        <v>633.59999999999991</v>
      </c>
    </row>
    <row r="48" spans="1:11" s="6" customFormat="1" ht="22.5" x14ac:dyDescent="0.25">
      <c r="A48" s="346"/>
      <c r="B48" s="162" t="s">
        <v>49</v>
      </c>
      <c r="C48" s="163" t="s">
        <v>972</v>
      </c>
      <c r="D48" s="163" t="s">
        <v>985</v>
      </c>
      <c r="E48" s="163" t="s">
        <v>986</v>
      </c>
      <c r="F48" s="163" t="s">
        <v>987</v>
      </c>
      <c r="G48" s="163" t="s">
        <v>988</v>
      </c>
      <c r="H48" s="165">
        <v>430</v>
      </c>
      <c r="I48" s="165">
        <v>6.6</v>
      </c>
      <c r="J48" s="165">
        <f t="shared" si="2"/>
        <v>2838</v>
      </c>
    </row>
    <row r="49" spans="1:10" s="6" customFormat="1" ht="22.5" x14ac:dyDescent="0.25">
      <c r="A49" s="346"/>
      <c r="B49" s="162" t="s">
        <v>252</v>
      </c>
      <c r="C49" s="163" t="s">
        <v>972</v>
      </c>
      <c r="D49" s="163" t="s">
        <v>50</v>
      </c>
      <c r="E49" s="163" t="s">
        <v>51</v>
      </c>
      <c r="F49" s="163" t="s">
        <v>52</v>
      </c>
      <c r="G49" s="163" t="s">
        <v>53</v>
      </c>
      <c r="H49" s="165">
        <v>115</v>
      </c>
      <c r="I49" s="165">
        <v>6.6</v>
      </c>
      <c r="J49" s="165">
        <f t="shared" si="2"/>
        <v>759</v>
      </c>
    </row>
    <row r="50" spans="1:10" s="6" customFormat="1" ht="22.5" x14ac:dyDescent="0.25">
      <c r="A50" s="346"/>
      <c r="B50" s="162" t="s">
        <v>54</v>
      </c>
      <c r="C50" s="163" t="s">
        <v>972</v>
      </c>
      <c r="D50" s="163" t="s">
        <v>989</v>
      </c>
      <c r="E50" s="163" t="s">
        <v>990</v>
      </c>
      <c r="F50" s="163" t="s">
        <v>991</v>
      </c>
      <c r="G50" s="163" t="s">
        <v>992</v>
      </c>
      <c r="H50" s="165">
        <v>120</v>
      </c>
      <c r="I50" s="165">
        <v>6.6</v>
      </c>
      <c r="J50" s="165">
        <f t="shared" si="2"/>
        <v>792</v>
      </c>
    </row>
    <row r="51" spans="1:10" s="6" customFormat="1" ht="22.5" x14ac:dyDescent="0.25">
      <c r="A51" s="346"/>
      <c r="B51" s="162" t="s">
        <v>123</v>
      </c>
      <c r="C51" s="163" t="s">
        <v>972</v>
      </c>
      <c r="D51" s="163" t="s">
        <v>993</v>
      </c>
      <c r="E51" s="163" t="s">
        <v>994</v>
      </c>
      <c r="F51" s="163" t="s">
        <v>995</v>
      </c>
      <c r="G51" s="163" t="s">
        <v>996</v>
      </c>
      <c r="H51" s="165">
        <v>120</v>
      </c>
      <c r="I51" s="165">
        <v>6.6</v>
      </c>
      <c r="J51" s="165">
        <f t="shared" si="2"/>
        <v>792</v>
      </c>
    </row>
    <row r="52" spans="1:10" s="6" customFormat="1" ht="22.5" x14ac:dyDescent="0.25">
      <c r="A52" s="346"/>
      <c r="B52" s="162" t="s">
        <v>55</v>
      </c>
      <c r="C52" s="163" t="s">
        <v>972</v>
      </c>
      <c r="D52" s="163" t="s">
        <v>997</v>
      </c>
      <c r="E52" s="163" t="s">
        <v>916</v>
      </c>
      <c r="F52" s="163" t="s">
        <v>998</v>
      </c>
      <c r="G52" s="163" t="s">
        <v>999</v>
      </c>
      <c r="H52" s="165">
        <v>58</v>
      </c>
      <c r="I52" s="165">
        <v>6.6</v>
      </c>
      <c r="J52" s="165">
        <f t="shared" si="2"/>
        <v>382.79999999999995</v>
      </c>
    </row>
    <row r="53" spans="1:10" s="6" customFormat="1" ht="22.5" x14ac:dyDescent="0.25">
      <c r="A53" s="346"/>
      <c r="B53" s="162" t="s">
        <v>56</v>
      </c>
      <c r="C53" s="163" t="s">
        <v>972</v>
      </c>
      <c r="D53" s="163" t="s">
        <v>1000</v>
      </c>
      <c r="E53" s="163" t="s">
        <v>1001</v>
      </c>
      <c r="F53" s="163" t="s">
        <v>1002</v>
      </c>
      <c r="G53" s="163" t="s">
        <v>1003</v>
      </c>
      <c r="H53" s="165">
        <v>110</v>
      </c>
      <c r="I53" s="165">
        <v>6.6</v>
      </c>
      <c r="J53" s="165">
        <f t="shared" si="2"/>
        <v>726</v>
      </c>
    </row>
    <row r="54" spans="1:10" s="6" customFormat="1" ht="22.5" x14ac:dyDescent="0.25">
      <c r="A54" s="346"/>
      <c r="B54" s="162" t="s">
        <v>57</v>
      </c>
      <c r="C54" s="163" t="s">
        <v>972</v>
      </c>
      <c r="D54" s="163" t="s">
        <v>1004</v>
      </c>
      <c r="E54" s="163" t="s">
        <v>1005</v>
      </c>
      <c r="F54" s="163" t="s">
        <v>1006</v>
      </c>
      <c r="G54" s="163" t="s">
        <v>1007</v>
      </c>
      <c r="H54" s="165">
        <v>171</v>
      </c>
      <c r="I54" s="165">
        <v>6.6</v>
      </c>
      <c r="J54" s="165">
        <f t="shared" si="2"/>
        <v>1128.5999999999999</v>
      </c>
    </row>
    <row r="55" spans="1:10" s="6" customFormat="1" x14ac:dyDescent="0.25">
      <c r="A55" s="346">
        <v>6</v>
      </c>
      <c r="B55" s="162" t="s">
        <v>58</v>
      </c>
      <c r="C55" s="163" t="s">
        <v>1008</v>
      </c>
      <c r="D55" s="163" t="s">
        <v>1009</v>
      </c>
      <c r="E55" s="163" t="s">
        <v>995</v>
      </c>
      <c r="F55" s="163" t="s">
        <v>1010</v>
      </c>
      <c r="G55" s="163" t="s">
        <v>1011</v>
      </c>
      <c r="H55" s="168">
        <v>270</v>
      </c>
      <c r="I55" s="165">
        <v>6.6</v>
      </c>
      <c r="J55" s="165">
        <f t="shared" si="2"/>
        <v>1782</v>
      </c>
    </row>
    <row r="56" spans="1:10" s="6" customFormat="1" x14ac:dyDescent="0.25">
      <c r="A56" s="346"/>
      <c r="B56" s="162" t="s">
        <v>59</v>
      </c>
      <c r="C56" s="163" t="s">
        <v>1008</v>
      </c>
      <c r="D56" s="163" t="s">
        <v>1012</v>
      </c>
      <c r="E56" s="163" t="s">
        <v>1013</v>
      </c>
      <c r="F56" s="163" t="s">
        <v>1014</v>
      </c>
      <c r="G56" s="163" t="s">
        <v>1015</v>
      </c>
      <c r="H56" s="168">
        <v>50</v>
      </c>
      <c r="I56" s="165">
        <v>6.6</v>
      </c>
      <c r="J56" s="165">
        <f t="shared" si="2"/>
        <v>330</v>
      </c>
    </row>
    <row r="57" spans="1:10" s="6" customFormat="1" x14ac:dyDescent="0.25">
      <c r="A57" s="346"/>
      <c r="B57" s="162" t="s">
        <v>60</v>
      </c>
      <c r="C57" s="163" t="s">
        <v>1008</v>
      </c>
      <c r="D57" s="163" t="s">
        <v>1016</v>
      </c>
      <c r="E57" s="163" t="s">
        <v>1017</v>
      </c>
      <c r="F57" s="163" t="s">
        <v>1018</v>
      </c>
      <c r="G57" s="163" t="s">
        <v>1019</v>
      </c>
      <c r="H57" s="168">
        <v>58</v>
      </c>
      <c r="I57" s="165">
        <v>6.6</v>
      </c>
      <c r="J57" s="165">
        <f t="shared" si="2"/>
        <v>382.79999999999995</v>
      </c>
    </row>
    <row r="58" spans="1:10" s="6" customFormat="1" ht="22.5" x14ac:dyDescent="0.25">
      <c r="A58" s="346"/>
      <c r="B58" s="162" t="s">
        <v>61</v>
      </c>
      <c r="C58" s="163" t="s">
        <v>1008</v>
      </c>
      <c r="D58" s="163" t="s">
        <v>1020</v>
      </c>
      <c r="E58" s="163" t="s">
        <v>1021</v>
      </c>
      <c r="F58" s="163" t="s">
        <v>1022</v>
      </c>
      <c r="G58" s="163" t="s">
        <v>1023</v>
      </c>
      <c r="H58" s="168">
        <v>84</v>
      </c>
      <c r="I58" s="165">
        <v>6.6</v>
      </c>
      <c r="J58" s="165">
        <f t="shared" si="2"/>
        <v>554.4</v>
      </c>
    </row>
    <row r="59" spans="1:10" s="6" customFormat="1" x14ac:dyDescent="0.25">
      <c r="A59" s="346"/>
      <c r="B59" s="162" t="s">
        <v>62</v>
      </c>
      <c r="C59" s="163" t="s">
        <v>1008</v>
      </c>
      <c r="D59" s="163" t="s">
        <v>1024</v>
      </c>
      <c r="E59" s="163" t="s">
        <v>1025</v>
      </c>
      <c r="F59" s="163" t="s">
        <v>1026</v>
      </c>
      <c r="G59" s="163" t="s">
        <v>1027</v>
      </c>
      <c r="H59" s="168">
        <v>81</v>
      </c>
      <c r="I59" s="165">
        <v>6.6</v>
      </c>
      <c r="J59" s="165">
        <f t="shared" si="2"/>
        <v>534.6</v>
      </c>
    </row>
    <row r="60" spans="1:10" s="6" customFormat="1" x14ac:dyDescent="0.25">
      <c r="A60" s="346"/>
      <c r="B60" s="162" t="s">
        <v>63</v>
      </c>
      <c r="C60" s="163" t="s">
        <v>1008</v>
      </c>
      <c r="D60" s="163" t="s">
        <v>1028</v>
      </c>
      <c r="E60" s="163" t="s">
        <v>1029</v>
      </c>
      <c r="F60" s="163" t="s">
        <v>1030</v>
      </c>
      <c r="G60" s="163" t="s">
        <v>1031</v>
      </c>
      <c r="H60" s="168">
        <v>110</v>
      </c>
      <c r="I60" s="165">
        <v>6.6</v>
      </c>
      <c r="J60" s="165">
        <f t="shared" si="2"/>
        <v>726</v>
      </c>
    </row>
    <row r="61" spans="1:10" s="6" customFormat="1" x14ac:dyDescent="0.25">
      <c r="A61" s="346"/>
      <c r="B61" s="162" t="s">
        <v>1032</v>
      </c>
      <c r="C61" s="163" t="s">
        <v>1008</v>
      </c>
      <c r="D61" s="163" t="s">
        <v>1033</v>
      </c>
      <c r="E61" s="163" t="s">
        <v>1034</v>
      </c>
      <c r="F61" s="163" t="s">
        <v>1035</v>
      </c>
      <c r="G61" s="163" t="s">
        <v>1036</v>
      </c>
      <c r="H61" s="168">
        <v>110</v>
      </c>
      <c r="I61" s="165">
        <v>6.6</v>
      </c>
      <c r="J61" s="165">
        <f t="shared" si="2"/>
        <v>726</v>
      </c>
    </row>
    <row r="62" spans="1:10" s="6" customFormat="1" x14ac:dyDescent="0.25">
      <c r="A62" s="346"/>
      <c r="B62" s="162" t="s">
        <v>64</v>
      </c>
      <c r="C62" s="163" t="s">
        <v>1008</v>
      </c>
      <c r="D62" s="163" t="s">
        <v>1037</v>
      </c>
      <c r="E62" s="163" t="s">
        <v>1038</v>
      </c>
      <c r="F62" s="163" t="s">
        <v>1039</v>
      </c>
      <c r="G62" s="163" t="s">
        <v>1040</v>
      </c>
      <c r="H62" s="168">
        <v>120</v>
      </c>
      <c r="I62" s="165">
        <v>6.6</v>
      </c>
      <c r="J62" s="165">
        <f t="shared" si="2"/>
        <v>792</v>
      </c>
    </row>
    <row r="63" spans="1:10" s="6" customFormat="1" x14ac:dyDescent="0.25">
      <c r="A63" s="346"/>
      <c r="B63" s="162" t="s">
        <v>65</v>
      </c>
      <c r="C63" s="163" t="s">
        <v>1008</v>
      </c>
      <c r="D63" s="163" t="s">
        <v>1041</v>
      </c>
      <c r="E63" s="163" t="s">
        <v>1042</v>
      </c>
      <c r="F63" s="163" t="s">
        <v>1043</v>
      </c>
      <c r="G63" s="163" t="s">
        <v>1044</v>
      </c>
      <c r="H63" s="165">
        <v>120</v>
      </c>
      <c r="I63" s="165">
        <v>6.6</v>
      </c>
      <c r="J63" s="165">
        <f t="shared" si="2"/>
        <v>792</v>
      </c>
    </row>
    <row r="64" spans="1:10" s="6" customFormat="1" ht="22.5" x14ac:dyDescent="0.25">
      <c r="A64" s="346"/>
      <c r="B64" s="162" t="s">
        <v>66</v>
      </c>
      <c r="C64" s="163" t="s">
        <v>1008</v>
      </c>
      <c r="D64" s="163" t="s">
        <v>1045</v>
      </c>
      <c r="E64" s="163" t="s">
        <v>1046</v>
      </c>
      <c r="F64" s="163" t="s">
        <v>1043</v>
      </c>
      <c r="G64" s="163" t="s">
        <v>1047</v>
      </c>
      <c r="H64" s="165">
        <v>140</v>
      </c>
      <c r="I64" s="165">
        <v>6.6</v>
      </c>
      <c r="J64" s="165">
        <f t="shared" si="2"/>
        <v>924</v>
      </c>
    </row>
    <row r="65" spans="1:11" s="6" customFormat="1" x14ac:dyDescent="0.25">
      <c r="A65" s="346"/>
      <c r="B65" s="162" t="s">
        <v>67</v>
      </c>
      <c r="C65" s="163" t="s">
        <v>1008</v>
      </c>
      <c r="D65" s="163" t="s">
        <v>1048</v>
      </c>
      <c r="E65" s="163" t="s">
        <v>1049</v>
      </c>
      <c r="F65" s="163" t="s">
        <v>1050</v>
      </c>
      <c r="G65" s="163" t="s">
        <v>1051</v>
      </c>
      <c r="H65" s="165">
        <v>127</v>
      </c>
      <c r="I65" s="165">
        <v>6.6</v>
      </c>
      <c r="J65" s="165">
        <f t="shared" si="2"/>
        <v>838.19999999999993</v>
      </c>
    </row>
    <row r="66" spans="1:11" s="6" customFormat="1" x14ac:dyDescent="0.25">
      <c r="A66" s="346"/>
      <c r="B66" s="162" t="s">
        <v>1052</v>
      </c>
      <c r="C66" s="163" t="s">
        <v>1008</v>
      </c>
      <c r="D66" s="163" t="s">
        <v>1053</v>
      </c>
      <c r="E66" s="163" t="s">
        <v>1054</v>
      </c>
      <c r="F66" s="163" t="s">
        <v>1055</v>
      </c>
      <c r="G66" s="163" t="s">
        <v>1056</v>
      </c>
      <c r="H66" s="168">
        <v>65</v>
      </c>
      <c r="I66" s="165">
        <v>6.6</v>
      </c>
      <c r="J66" s="165">
        <f t="shared" si="2"/>
        <v>429</v>
      </c>
    </row>
    <row r="67" spans="1:11" s="6" customFormat="1" x14ac:dyDescent="0.25">
      <c r="A67" s="346">
        <v>7</v>
      </c>
      <c r="B67" s="162" t="s">
        <v>68</v>
      </c>
      <c r="C67" s="163" t="s">
        <v>1057</v>
      </c>
      <c r="D67" s="163" t="s">
        <v>69</v>
      </c>
      <c r="E67" s="163" t="s">
        <v>70</v>
      </c>
      <c r="F67" s="163" t="s">
        <v>71</v>
      </c>
      <c r="G67" s="163" t="s">
        <v>72</v>
      </c>
      <c r="H67" s="168">
        <v>311</v>
      </c>
      <c r="I67" s="165">
        <v>6.6</v>
      </c>
      <c r="J67" s="165">
        <f t="shared" si="2"/>
        <v>2052.6</v>
      </c>
    </row>
    <row r="68" spans="1:11" s="6" customFormat="1" ht="13.9" customHeight="1" x14ac:dyDescent="0.25">
      <c r="A68" s="346"/>
      <c r="B68" s="162" t="s">
        <v>73</v>
      </c>
      <c r="C68" s="163" t="s">
        <v>1057</v>
      </c>
      <c r="D68" s="163" t="s">
        <v>1058</v>
      </c>
      <c r="E68" s="163" t="s">
        <v>1059</v>
      </c>
      <c r="F68" s="163" t="s">
        <v>1060</v>
      </c>
      <c r="G68" s="163" t="s">
        <v>1061</v>
      </c>
      <c r="H68" s="168">
        <v>310</v>
      </c>
      <c r="I68" s="165">
        <v>6.6</v>
      </c>
      <c r="J68" s="165">
        <f t="shared" si="2"/>
        <v>2046</v>
      </c>
    </row>
    <row r="69" spans="1:11" s="6" customFormat="1" ht="13.9" customHeight="1" x14ac:dyDescent="0.25">
      <c r="A69" s="346"/>
      <c r="B69" s="162" t="s">
        <v>1062</v>
      </c>
      <c r="C69" s="163" t="s">
        <v>1057</v>
      </c>
      <c r="D69" s="163" t="s">
        <v>1063</v>
      </c>
      <c r="E69" s="163" t="s">
        <v>1064</v>
      </c>
      <c r="F69" s="163" t="s">
        <v>1065</v>
      </c>
      <c r="G69" s="163" t="s">
        <v>1066</v>
      </c>
      <c r="H69" s="168">
        <v>35</v>
      </c>
      <c r="I69" s="165">
        <v>6.6</v>
      </c>
      <c r="J69" s="165">
        <f t="shared" si="2"/>
        <v>231</v>
      </c>
    </row>
    <row r="70" spans="1:11" s="6" customFormat="1" x14ac:dyDescent="0.25">
      <c r="A70" s="346"/>
      <c r="B70" s="162" t="s">
        <v>74</v>
      </c>
      <c r="C70" s="163" t="s">
        <v>1057</v>
      </c>
      <c r="D70" s="163" t="s">
        <v>1067</v>
      </c>
      <c r="E70" s="163" t="s">
        <v>1068</v>
      </c>
      <c r="F70" s="163" t="s">
        <v>1069</v>
      </c>
      <c r="G70" s="163" t="s">
        <v>1070</v>
      </c>
      <c r="H70" s="168">
        <v>515</v>
      </c>
      <c r="I70" s="165">
        <v>6.6</v>
      </c>
      <c r="J70" s="165">
        <f t="shared" si="2"/>
        <v>3399</v>
      </c>
    </row>
    <row r="71" spans="1:11" s="6" customFormat="1" x14ac:dyDescent="0.25">
      <c r="A71" s="346"/>
      <c r="B71" s="162" t="s">
        <v>75</v>
      </c>
      <c r="C71" s="163" t="s">
        <v>1057</v>
      </c>
      <c r="D71" s="163" t="s">
        <v>1071</v>
      </c>
      <c r="E71" s="163" t="s">
        <v>1072</v>
      </c>
      <c r="F71" s="163" t="s">
        <v>1073</v>
      </c>
      <c r="G71" s="163" t="s">
        <v>1074</v>
      </c>
      <c r="H71" s="168">
        <v>380</v>
      </c>
      <c r="I71" s="165">
        <v>6.6</v>
      </c>
      <c r="J71" s="165">
        <f t="shared" si="2"/>
        <v>2508</v>
      </c>
    </row>
    <row r="72" spans="1:11" s="6" customFormat="1" x14ac:dyDescent="0.25">
      <c r="A72" s="346"/>
      <c r="B72" s="162" t="s">
        <v>76</v>
      </c>
      <c r="C72" s="163" t="s">
        <v>1057</v>
      </c>
      <c r="D72" s="163" t="s">
        <v>1075</v>
      </c>
      <c r="E72" s="163" t="s">
        <v>1076</v>
      </c>
      <c r="F72" s="163" t="s">
        <v>1077</v>
      </c>
      <c r="G72" s="163" t="s">
        <v>1078</v>
      </c>
      <c r="H72" s="168">
        <v>355</v>
      </c>
      <c r="I72" s="165">
        <v>6.6</v>
      </c>
      <c r="J72" s="165">
        <f t="shared" si="2"/>
        <v>2343</v>
      </c>
    </row>
    <row r="73" spans="1:11" s="6" customFormat="1" x14ac:dyDescent="0.25">
      <c r="A73" s="346"/>
      <c r="B73" s="162" t="s">
        <v>77</v>
      </c>
      <c r="C73" s="163" t="s">
        <v>1057</v>
      </c>
      <c r="D73" s="163" t="s">
        <v>1079</v>
      </c>
      <c r="E73" s="163" t="s">
        <v>1080</v>
      </c>
      <c r="F73" s="163" t="s">
        <v>1081</v>
      </c>
      <c r="G73" s="163" t="s">
        <v>1082</v>
      </c>
      <c r="H73" s="168">
        <v>310</v>
      </c>
      <c r="I73" s="165">
        <v>6.6</v>
      </c>
      <c r="J73" s="165">
        <f t="shared" si="2"/>
        <v>2046</v>
      </c>
    </row>
    <row r="74" spans="1:11" x14ac:dyDescent="0.25">
      <c r="A74" s="345" t="s">
        <v>0</v>
      </c>
      <c r="B74" s="345"/>
      <c r="C74" s="345"/>
      <c r="D74" s="345"/>
      <c r="E74" s="345"/>
      <c r="F74" s="345"/>
      <c r="G74" s="345"/>
      <c r="H74" s="345"/>
      <c r="I74" s="345"/>
      <c r="J74" s="345"/>
    </row>
    <row r="75" spans="1:11" x14ac:dyDescent="0.25">
      <c r="A75" s="345" t="s">
        <v>1</v>
      </c>
      <c r="B75" s="345" t="s">
        <v>2</v>
      </c>
      <c r="C75" s="345" t="s">
        <v>254</v>
      </c>
      <c r="D75" s="345" t="s">
        <v>3</v>
      </c>
      <c r="E75" s="345"/>
      <c r="F75" s="345"/>
      <c r="G75" s="345"/>
      <c r="H75" s="166" t="s">
        <v>270</v>
      </c>
      <c r="I75" s="166" t="s">
        <v>271</v>
      </c>
      <c r="J75" s="166" t="s">
        <v>6</v>
      </c>
    </row>
    <row r="76" spans="1:11" x14ac:dyDescent="0.25">
      <c r="A76" s="345"/>
      <c r="B76" s="345"/>
      <c r="C76" s="345"/>
      <c r="D76" s="345" t="s">
        <v>7</v>
      </c>
      <c r="E76" s="345"/>
      <c r="F76" s="345" t="s">
        <v>8</v>
      </c>
      <c r="G76" s="345"/>
      <c r="H76" s="166" t="s">
        <v>9</v>
      </c>
      <c r="I76" s="166" t="s">
        <v>9</v>
      </c>
      <c r="J76" s="166" t="s">
        <v>10</v>
      </c>
    </row>
    <row r="77" spans="1:11" s="6" customFormat="1" x14ac:dyDescent="0.25">
      <c r="A77" s="346">
        <v>7</v>
      </c>
      <c r="B77" s="162" t="s">
        <v>78</v>
      </c>
      <c r="C77" s="163" t="s">
        <v>1057</v>
      </c>
      <c r="D77" s="163" t="s">
        <v>1083</v>
      </c>
      <c r="E77" s="163" t="s">
        <v>1084</v>
      </c>
      <c r="F77" s="163" t="s">
        <v>1085</v>
      </c>
      <c r="G77" s="163" t="s">
        <v>1086</v>
      </c>
      <c r="H77" s="168">
        <v>266</v>
      </c>
      <c r="I77" s="165">
        <v>6.6</v>
      </c>
      <c r="J77" s="168">
        <f>I77*H77</f>
        <v>1755.6</v>
      </c>
    </row>
    <row r="78" spans="1:11" s="6" customFormat="1" x14ac:dyDescent="0.25">
      <c r="A78" s="346"/>
      <c r="B78" s="162" t="s">
        <v>79</v>
      </c>
      <c r="C78" s="163" t="s">
        <v>1057</v>
      </c>
      <c r="D78" s="163" t="s">
        <v>80</v>
      </c>
      <c r="E78" s="163" t="s">
        <v>81</v>
      </c>
      <c r="F78" s="163" t="s">
        <v>82</v>
      </c>
      <c r="G78" s="163" t="s">
        <v>83</v>
      </c>
      <c r="H78" s="168">
        <v>305</v>
      </c>
      <c r="I78" s="165">
        <v>6.6</v>
      </c>
      <c r="J78" s="168">
        <f t="shared" ref="J78:J88" si="3">I78*H78</f>
        <v>2013</v>
      </c>
    </row>
    <row r="79" spans="1:11" s="6" customFormat="1" x14ac:dyDescent="0.25">
      <c r="A79" s="346"/>
      <c r="B79" s="162" t="s">
        <v>84</v>
      </c>
      <c r="C79" s="163" t="s">
        <v>1057</v>
      </c>
      <c r="D79" s="163" t="s">
        <v>85</v>
      </c>
      <c r="E79" s="163" t="s">
        <v>86</v>
      </c>
      <c r="F79" s="163" t="s">
        <v>87</v>
      </c>
      <c r="G79" s="163" t="s">
        <v>88</v>
      </c>
      <c r="H79" s="168">
        <v>120</v>
      </c>
      <c r="I79" s="165">
        <v>6.6</v>
      </c>
      <c r="J79" s="168">
        <f t="shared" si="3"/>
        <v>792</v>
      </c>
    </row>
    <row r="80" spans="1:11" s="6" customFormat="1" x14ac:dyDescent="0.25">
      <c r="A80" s="346">
        <v>8</v>
      </c>
      <c r="B80" s="162" t="s">
        <v>89</v>
      </c>
      <c r="C80" s="163" t="s">
        <v>1087</v>
      </c>
      <c r="D80" s="163" t="s">
        <v>1088</v>
      </c>
      <c r="E80" s="163" t="s">
        <v>1089</v>
      </c>
      <c r="F80" s="163" t="s">
        <v>90</v>
      </c>
      <c r="G80" s="163" t="s">
        <v>91</v>
      </c>
      <c r="H80" s="168">
        <v>377</v>
      </c>
      <c r="I80" s="165">
        <v>6.6</v>
      </c>
      <c r="J80" s="168">
        <f t="shared" si="3"/>
        <v>2488.1999999999998</v>
      </c>
      <c r="K80" s="5"/>
    </row>
    <row r="81" spans="1:11" s="6" customFormat="1" x14ac:dyDescent="0.25">
      <c r="A81" s="346"/>
      <c r="B81" s="162" t="s">
        <v>92</v>
      </c>
      <c r="C81" s="163" t="s">
        <v>1087</v>
      </c>
      <c r="D81" s="163" t="s">
        <v>93</v>
      </c>
      <c r="E81" s="163" t="s">
        <v>94</v>
      </c>
      <c r="F81" s="163" t="s">
        <v>95</v>
      </c>
      <c r="G81" s="163" t="s">
        <v>96</v>
      </c>
      <c r="H81" s="168">
        <v>584</v>
      </c>
      <c r="I81" s="165">
        <v>6.6</v>
      </c>
      <c r="J81" s="168">
        <f t="shared" si="3"/>
        <v>3854.3999999999996</v>
      </c>
      <c r="K81" s="5"/>
    </row>
    <row r="82" spans="1:11" s="6" customFormat="1" ht="15" customHeight="1" x14ac:dyDescent="0.25">
      <c r="A82" s="346"/>
      <c r="B82" s="162" t="s">
        <v>97</v>
      </c>
      <c r="C82" s="163" t="s">
        <v>1087</v>
      </c>
      <c r="D82" s="163" t="s">
        <v>98</v>
      </c>
      <c r="E82" s="163" t="s">
        <v>99</v>
      </c>
      <c r="F82" s="163" t="s">
        <v>1090</v>
      </c>
      <c r="G82" s="163" t="s">
        <v>1091</v>
      </c>
      <c r="H82" s="168">
        <v>641</v>
      </c>
      <c r="I82" s="165">
        <v>6.6</v>
      </c>
      <c r="J82" s="168">
        <f t="shared" si="3"/>
        <v>4230.5999999999995</v>
      </c>
    </row>
    <row r="83" spans="1:11" s="6" customFormat="1" x14ac:dyDescent="0.25">
      <c r="A83" s="346"/>
      <c r="B83" s="162" t="s">
        <v>100</v>
      </c>
      <c r="C83" s="163" t="s">
        <v>1087</v>
      </c>
      <c r="D83" s="163" t="s">
        <v>1092</v>
      </c>
      <c r="E83" s="163" t="s">
        <v>1093</v>
      </c>
      <c r="F83" s="163" t="s">
        <v>1094</v>
      </c>
      <c r="G83" s="163" t="s">
        <v>1095</v>
      </c>
      <c r="H83" s="168">
        <v>321</v>
      </c>
      <c r="I83" s="165">
        <v>6.6</v>
      </c>
      <c r="J83" s="168">
        <f t="shared" si="3"/>
        <v>2118.6</v>
      </c>
    </row>
    <row r="84" spans="1:11" s="6" customFormat="1" x14ac:dyDescent="0.25">
      <c r="A84" s="346"/>
      <c r="B84" s="162" t="s">
        <v>101</v>
      </c>
      <c r="C84" s="163" t="s">
        <v>1087</v>
      </c>
      <c r="D84" s="163" t="s">
        <v>1096</v>
      </c>
      <c r="E84" s="163" t="s">
        <v>1097</v>
      </c>
      <c r="F84" s="163" t="s">
        <v>1098</v>
      </c>
      <c r="G84" s="163" t="s">
        <v>1099</v>
      </c>
      <c r="H84" s="168">
        <v>571</v>
      </c>
      <c r="I84" s="165">
        <v>6.6</v>
      </c>
      <c r="J84" s="168">
        <f t="shared" si="3"/>
        <v>3768.6</v>
      </c>
    </row>
    <row r="85" spans="1:11" s="6" customFormat="1" ht="22.5" x14ac:dyDescent="0.25">
      <c r="A85" s="346"/>
      <c r="B85" s="162" t="s">
        <v>102</v>
      </c>
      <c r="C85" s="163" t="s">
        <v>1087</v>
      </c>
      <c r="D85" s="163" t="s">
        <v>1100</v>
      </c>
      <c r="E85" s="163" t="s">
        <v>1101</v>
      </c>
      <c r="F85" s="163" t="s">
        <v>1102</v>
      </c>
      <c r="G85" s="163" t="s">
        <v>1103</v>
      </c>
      <c r="H85" s="168">
        <v>435</v>
      </c>
      <c r="I85" s="165">
        <v>6.6</v>
      </c>
      <c r="J85" s="168">
        <f t="shared" si="3"/>
        <v>2871</v>
      </c>
    </row>
    <row r="86" spans="1:11" s="6" customFormat="1" x14ac:dyDescent="0.25">
      <c r="A86" s="346"/>
      <c r="B86" s="162" t="s">
        <v>103</v>
      </c>
      <c r="C86" s="163" t="s">
        <v>1087</v>
      </c>
      <c r="D86" s="163" t="s">
        <v>1104</v>
      </c>
      <c r="E86" s="163" t="s">
        <v>1105</v>
      </c>
      <c r="F86" s="163" t="s">
        <v>1106</v>
      </c>
      <c r="G86" s="163" t="s">
        <v>1107</v>
      </c>
      <c r="H86" s="168">
        <v>256</v>
      </c>
      <c r="I86" s="165">
        <v>6.6</v>
      </c>
      <c r="J86" s="168">
        <f t="shared" si="3"/>
        <v>1689.6</v>
      </c>
    </row>
    <row r="87" spans="1:11" s="6" customFormat="1" x14ac:dyDescent="0.25">
      <c r="A87" s="346"/>
      <c r="B87" s="162" t="s">
        <v>104</v>
      </c>
      <c r="C87" s="163" t="s">
        <v>1087</v>
      </c>
      <c r="D87" s="163" t="s">
        <v>1108</v>
      </c>
      <c r="E87" s="163" t="s">
        <v>1109</v>
      </c>
      <c r="F87" s="163" t="s">
        <v>1110</v>
      </c>
      <c r="G87" s="163" t="s">
        <v>1111</v>
      </c>
      <c r="H87" s="168">
        <v>362</v>
      </c>
      <c r="I87" s="165">
        <v>6.6</v>
      </c>
      <c r="J87" s="168">
        <f t="shared" si="3"/>
        <v>2389.1999999999998</v>
      </c>
    </row>
    <row r="88" spans="1:11" s="6" customFormat="1" x14ac:dyDescent="0.25">
      <c r="A88" s="346"/>
      <c r="B88" s="162" t="s">
        <v>105</v>
      </c>
      <c r="C88" s="163" t="s">
        <v>1087</v>
      </c>
      <c r="D88" s="163" t="s">
        <v>1112</v>
      </c>
      <c r="E88" s="163" t="s">
        <v>1113</v>
      </c>
      <c r="F88" s="163" t="s">
        <v>1114</v>
      </c>
      <c r="G88" s="163" t="s">
        <v>1111</v>
      </c>
      <c r="H88" s="168">
        <v>95</v>
      </c>
      <c r="I88" s="165">
        <v>6.6</v>
      </c>
      <c r="J88" s="168">
        <f t="shared" si="3"/>
        <v>627</v>
      </c>
    </row>
    <row r="89" spans="1:11" s="6" customFormat="1" x14ac:dyDescent="0.25">
      <c r="A89" s="346">
        <v>9</v>
      </c>
      <c r="B89" s="162" t="s">
        <v>108</v>
      </c>
      <c r="C89" s="163" t="s">
        <v>1115</v>
      </c>
      <c r="D89" s="163" t="s">
        <v>1116</v>
      </c>
      <c r="E89" s="163" t="s">
        <v>1117</v>
      </c>
      <c r="F89" s="163" t="s">
        <v>1118</v>
      </c>
      <c r="G89" s="163" t="s">
        <v>1119</v>
      </c>
      <c r="H89" s="165">
        <v>459</v>
      </c>
      <c r="I89" s="165">
        <v>6.6</v>
      </c>
      <c r="J89" s="168">
        <f t="shared" ref="J89:J97" si="4">I89*H89</f>
        <v>3029.3999999999996</v>
      </c>
    </row>
    <row r="90" spans="1:11" s="6" customFormat="1" x14ac:dyDescent="0.25">
      <c r="A90" s="346"/>
      <c r="B90" s="162" t="s">
        <v>1120</v>
      </c>
      <c r="C90" s="163" t="s">
        <v>1115</v>
      </c>
      <c r="D90" s="163" t="s">
        <v>1121</v>
      </c>
      <c r="E90" s="163" t="s">
        <v>1122</v>
      </c>
      <c r="F90" s="163" t="s">
        <v>1123</v>
      </c>
      <c r="G90" s="163" t="s">
        <v>1124</v>
      </c>
      <c r="H90" s="165">
        <v>866</v>
      </c>
      <c r="I90" s="165">
        <v>6.6</v>
      </c>
      <c r="J90" s="168">
        <f t="shared" si="4"/>
        <v>5715.5999999999995</v>
      </c>
    </row>
    <row r="91" spans="1:11" s="6" customFormat="1" ht="22.5" x14ac:dyDescent="0.25">
      <c r="A91" s="346"/>
      <c r="B91" s="162" t="s">
        <v>109</v>
      </c>
      <c r="C91" s="163" t="s">
        <v>1115</v>
      </c>
      <c r="D91" s="163" t="s">
        <v>1125</v>
      </c>
      <c r="E91" s="163" t="s">
        <v>1126</v>
      </c>
      <c r="F91" s="163" t="s">
        <v>1127</v>
      </c>
      <c r="G91" s="163" t="s">
        <v>1128</v>
      </c>
      <c r="H91" s="165">
        <v>732</v>
      </c>
      <c r="I91" s="165">
        <v>6.6</v>
      </c>
      <c r="J91" s="168">
        <f t="shared" si="4"/>
        <v>4831.2</v>
      </c>
    </row>
    <row r="92" spans="1:11" s="6" customFormat="1" ht="22.5" x14ac:dyDescent="0.25">
      <c r="A92" s="346"/>
      <c r="B92" s="162" t="s">
        <v>110</v>
      </c>
      <c r="C92" s="163" t="s">
        <v>1115</v>
      </c>
      <c r="D92" s="163" t="s">
        <v>1129</v>
      </c>
      <c r="E92" s="163" t="s">
        <v>1130</v>
      </c>
      <c r="F92" s="163" t="s">
        <v>1131</v>
      </c>
      <c r="G92" s="163" t="s">
        <v>1132</v>
      </c>
      <c r="H92" s="165">
        <v>823</v>
      </c>
      <c r="I92" s="165">
        <v>6.6</v>
      </c>
      <c r="J92" s="168">
        <f t="shared" si="4"/>
        <v>5431.7999999999993</v>
      </c>
    </row>
    <row r="93" spans="1:11" s="6" customFormat="1" ht="22.5" x14ac:dyDescent="0.25">
      <c r="A93" s="346"/>
      <c r="B93" s="162" t="s">
        <v>111</v>
      </c>
      <c r="C93" s="163" t="s">
        <v>1115</v>
      </c>
      <c r="D93" s="163" t="s">
        <v>1133</v>
      </c>
      <c r="E93" s="163" t="s">
        <v>1134</v>
      </c>
      <c r="F93" s="163" t="s">
        <v>1135</v>
      </c>
      <c r="G93" s="163" t="s">
        <v>1136</v>
      </c>
      <c r="H93" s="165">
        <v>165</v>
      </c>
      <c r="I93" s="165">
        <v>6.6</v>
      </c>
      <c r="J93" s="168">
        <f t="shared" si="4"/>
        <v>1089</v>
      </c>
    </row>
    <row r="94" spans="1:11" s="6" customFormat="1" x14ac:dyDescent="0.25">
      <c r="A94" s="346"/>
      <c r="B94" s="162" t="s">
        <v>112</v>
      </c>
      <c r="C94" s="163" t="s">
        <v>1115</v>
      </c>
      <c r="D94" s="163" t="s">
        <v>1137</v>
      </c>
      <c r="E94" s="163" t="s">
        <v>1138</v>
      </c>
      <c r="F94" s="163" t="s">
        <v>1139</v>
      </c>
      <c r="G94" s="163" t="s">
        <v>1140</v>
      </c>
      <c r="H94" s="165">
        <v>642</v>
      </c>
      <c r="I94" s="165">
        <v>6.6</v>
      </c>
      <c r="J94" s="168">
        <f t="shared" si="4"/>
        <v>4237.2</v>
      </c>
    </row>
    <row r="95" spans="1:11" s="6" customFormat="1" x14ac:dyDescent="0.25">
      <c r="A95" s="346"/>
      <c r="B95" s="162" t="s">
        <v>113</v>
      </c>
      <c r="C95" s="163" t="s">
        <v>1115</v>
      </c>
      <c r="D95" s="163" t="s">
        <v>1141</v>
      </c>
      <c r="E95" s="163" t="s">
        <v>1142</v>
      </c>
      <c r="F95" s="163" t="s">
        <v>1143</v>
      </c>
      <c r="G95" s="163" t="s">
        <v>1144</v>
      </c>
      <c r="H95" s="165">
        <v>760</v>
      </c>
      <c r="I95" s="165">
        <v>6.6</v>
      </c>
      <c r="J95" s="168">
        <f t="shared" si="4"/>
        <v>5016</v>
      </c>
    </row>
    <row r="96" spans="1:11" s="6" customFormat="1" x14ac:dyDescent="0.25">
      <c r="A96" s="346"/>
      <c r="B96" s="162" t="s">
        <v>39</v>
      </c>
      <c r="C96" s="163" t="s">
        <v>1115</v>
      </c>
      <c r="D96" s="163" t="s">
        <v>1145</v>
      </c>
      <c r="E96" s="163" t="s">
        <v>1146</v>
      </c>
      <c r="F96" s="163" t="s">
        <v>1147</v>
      </c>
      <c r="G96" s="163" t="s">
        <v>1148</v>
      </c>
      <c r="H96" s="165">
        <v>245</v>
      </c>
      <c r="I96" s="165">
        <v>6.6</v>
      </c>
      <c r="J96" s="168">
        <f t="shared" si="4"/>
        <v>1617</v>
      </c>
    </row>
    <row r="97" spans="1:10" s="6" customFormat="1" x14ac:dyDescent="0.25">
      <c r="A97" s="346"/>
      <c r="B97" s="162" t="s">
        <v>114</v>
      </c>
      <c r="C97" s="163" t="s">
        <v>1115</v>
      </c>
      <c r="D97" s="163" t="s">
        <v>1149</v>
      </c>
      <c r="E97" s="163" t="s">
        <v>1150</v>
      </c>
      <c r="F97" s="163" t="s">
        <v>1151</v>
      </c>
      <c r="G97" s="163" t="s">
        <v>1152</v>
      </c>
      <c r="H97" s="165">
        <v>217</v>
      </c>
      <c r="I97" s="165">
        <v>6.6</v>
      </c>
      <c r="J97" s="168">
        <f t="shared" si="4"/>
        <v>1432.1999999999998</v>
      </c>
    </row>
    <row r="98" spans="1:10" x14ac:dyDescent="0.25">
      <c r="A98" s="345" t="s">
        <v>0</v>
      </c>
      <c r="B98" s="345"/>
      <c r="C98" s="345"/>
      <c r="D98" s="345"/>
      <c r="E98" s="345"/>
      <c r="F98" s="345"/>
      <c r="G98" s="345"/>
      <c r="H98" s="345"/>
      <c r="I98" s="345"/>
      <c r="J98" s="345"/>
    </row>
    <row r="99" spans="1:10" x14ac:dyDescent="0.25">
      <c r="A99" s="345" t="s">
        <v>1</v>
      </c>
      <c r="B99" s="345" t="s">
        <v>2</v>
      </c>
      <c r="C99" s="345" t="s">
        <v>254</v>
      </c>
      <c r="D99" s="345" t="s">
        <v>3</v>
      </c>
      <c r="E99" s="345"/>
      <c r="F99" s="345"/>
      <c r="G99" s="345"/>
      <c r="H99" s="166" t="s">
        <v>4</v>
      </c>
      <c r="I99" s="166" t="s">
        <v>5</v>
      </c>
      <c r="J99" s="166" t="s">
        <v>6</v>
      </c>
    </row>
    <row r="100" spans="1:10" x14ac:dyDescent="0.25">
      <c r="A100" s="345"/>
      <c r="B100" s="345"/>
      <c r="C100" s="345"/>
      <c r="D100" s="345" t="s">
        <v>7</v>
      </c>
      <c r="E100" s="345"/>
      <c r="F100" s="345" t="s">
        <v>8</v>
      </c>
      <c r="G100" s="345"/>
      <c r="H100" s="166" t="s">
        <v>9</v>
      </c>
      <c r="I100" s="166" t="s">
        <v>9</v>
      </c>
      <c r="J100" s="166" t="s">
        <v>10</v>
      </c>
    </row>
    <row r="101" spans="1:10" s="6" customFormat="1" x14ac:dyDescent="0.25">
      <c r="A101" s="167">
        <v>9</v>
      </c>
      <c r="B101" s="162" t="s">
        <v>115</v>
      </c>
      <c r="C101" s="163" t="s">
        <v>1115</v>
      </c>
      <c r="D101" s="163" t="s">
        <v>1153</v>
      </c>
      <c r="E101" s="163" t="s">
        <v>1154</v>
      </c>
      <c r="F101" s="163" t="s">
        <v>1155</v>
      </c>
      <c r="G101" s="163" t="s">
        <v>1156</v>
      </c>
      <c r="H101" s="165">
        <v>156</v>
      </c>
      <c r="I101" s="165">
        <v>6.6</v>
      </c>
      <c r="J101" s="168">
        <f>I101*H101</f>
        <v>1029.5999999999999</v>
      </c>
    </row>
    <row r="102" spans="1:10" s="6" customFormat="1" x14ac:dyDescent="0.25">
      <c r="A102" s="346">
        <v>10</v>
      </c>
      <c r="B102" s="162" t="s">
        <v>116</v>
      </c>
      <c r="C102" s="163" t="s">
        <v>1157</v>
      </c>
      <c r="D102" s="163" t="s">
        <v>1158</v>
      </c>
      <c r="E102" s="163" t="s">
        <v>1159</v>
      </c>
      <c r="F102" s="163" t="s">
        <v>1160</v>
      </c>
      <c r="G102" s="163" t="s">
        <v>1161</v>
      </c>
      <c r="H102" s="165">
        <v>353</v>
      </c>
      <c r="I102" s="165">
        <v>6.6</v>
      </c>
      <c r="J102" s="168">
        <f t="shared" ref="J102:J110" si="5">I102*H102</f>
        <v>2329.7999999999997</v>
      </c>
    </row>
    <row r="103" spans="1:10" s="6" customFormat="1" ht="22.5" x14ac:dyDescent="0.25">
      <c r="A103" s="346"/>
      <c r="B103" s="162" t="s">
        <v>117</v>
      </c>
      <c r="C103" s="163" t="s">
        <v>1157</v>
      </c>
      <c r="D103" s="163" t="s">
        <v>1162</v>
      </c>
      <c r="E103" s="163" t="s">
        <v>1163</v>
      </c>
      <c r="F103" s="163" t="s">
        <v>1164</v>
      </c>
      <c r="G103" s="163" t="s">
        <v>1165</v>
      </c>
      <c r="H103" s="165">
        <v>357</v>
      </c>
      <c r="I103" s="165">
        <v>6.6</v>
      </c>
      <c r="J103" s="168">
        <f t="shared" si="5"/>
        <v>2356.1999999999998</v>
      </c>
    </row>
    <row r="104" spans="1:10" s="6" customFormat="1" ht="22.5" x14ac:dyDescent="0.25">
      <c r="A104" s="346"/>
      <c r="B104" s="162" t="s">
        <v>118</v>
      </c>
      <c r="C104" s="163" t="s">
        <v>1157</v>
      </c>
      <c r="D104" s="163" t="s">
        <v>1166</v>
      </c>
      <c r="E104" s="163" t="s">
        <v>1167</v>
      </c>
      <c r="F104" s="163" t="s">
        <v>1168</v>
      </c>
      <c r="G104" s="163" t="s">
        <v>1169</v>
      </c>
      <c r="H104" s="165">
        <v>211</v>
      </c>
      <c r="I104" s="165">
        <v>6.6</v>
      </c>
      <c r="J104" s="168">
        <f t="shared" si="5"/>
        <v>1392.6</v>
      </c>
    </row>
    <row r="105" spans="1:10" s="6" customFormat="1" x14ac:dyDescent="0.25">
      <c r="A105" s="346"/>
      <c r="B105" s="162" t="s">
        <v>1170</v>
      </c>
      <c r="C105" s="163" t="s">
        <v>1157</v>
      </c>
      <c r="D105" s="163" t="s">
        <v>1171</v>
      </c>
      <c r="E105" s="163" t="s">
        <v>1172</v>
      </c>
      <c r="F105" s="163" t="s">
        <v>1173</v>
      </c>
      <c r="G105" s="163" t="s">
        <v>1174</v>
      </c>
      <c r="H105" s="165">
        <v>271</v>
      </c>
      <c r="I105" s="165">
        <v>6.6</v>
      </c>
      <c r="J105" s="168">
        <f t="shared" si="5"/>
        <v>1788.6</v>
      </c>
    </row>
    <row r="106" spans="1:10" s="6" customFormat="1" ht="22.5" x14ac:dyDescent="0.25">
      <c r="A106" s="346"/>
      <c r="B106" s="162" t="s">
        <v>119</v>
      </c>
      <c r="C106" s="163" t="s">
        <v>1157</v>
      </c>
      <c r="D106" s="163" t="s">
        <v>1175</v>
      </c>
      <c r="E106" s="163" t="s">
        <v>1176</v>
      </c>
      <c r="F106" s="163" t="s">
        <v>1177</v>
      </c>
      <c r="G106" s="163" t="s">
        <v>1178</v>
      </c>
      <c r="H106" s="165">
        <v>325</v>
      </c>
      <c r="I106" s="165">
        <v>6.6</v>
      </c>
      <c r="J106" s="168">
        <f t="shared" si="5"/>
        <v>2145</v>
      </c>
    </row>
    <row r="107" spans="1:10" s="6" customFormat="1" x14ac:dyDescent="0.25">
      <c r="A107" s="346"/>
      <c r="B107" s="162" t="s">
        <v>120</v>
      </c>
      <c r="C107" s="163" t="s">
        <v>1157</v>
      </c>
      <c r="D107" s="163" t="s">
        <v>1179</v>
      </c>
      <c r="E107" s="163" t="s">
        <v>1180</v>
      </c>
      <c r="F107" s="163" t="s">
        <v>1181</v>
      </c>
      <c r="G107" s="163" t="s">
        <v>1182</v>
      </c>
      <c r="H107" s="165">
        <v>378</v>
      </c>
      <c r="I107" s="165">
        <v>6.6</v>
      </c>
      <c r="J107" s="168">
        <f t="shared" si="5"/>
        <v>2494.7999999999997</v>
      </c>
    </row>
    <row r="108" spans="1:10" s="6" customFormat="1" x14ac:dyDescent="0.25">
      <c r="A108" s="346"/>
      <c r="B108" s="162" t="s">
        <v>121</v>
      </c>
      <c r="C108" s="163" t="s">
        <v>1157</v>
      </c>
      <c r="D108" s="163" t="s">
        <v>1183</v>
      </c>
      <c r="E108" s="163" t="s">
        <v>1184</v>
      </c>
      <c r="F108" s="163" t="s">
        <v>1185</v>
      </c>
      <c r="G108" s="163" t="s">
        <v>1186</v>
      </c>
      <c r="H108" s="165">
        <v>356</v>
      </c>
      <c r="I108" s="165">
        <v>6.6</v>
      </c>
      <c r="J108" s="168">
        <f t="shared" si="5"/>
        <v>2349.6</v>
      </c>
    </row>
    <row r="109" spans="1:10" s="6" customFormat="1" x14ac:dyDescent="0.25">
      <c r="A109" s="346"/>
      <c r="B109" s="162" t="s">
        <v>116</v>
      </c>
      <c r="C109" s="163" t="s">
        <v>1157</v>
      </c>
      <c r="D109" s="163" t="s">
        <v>1187</v>
      </c>
      <c r="E109" s="163" t="s">
        <v>1188</v>
      </c>
      <c r="F109" s="163" t="s">
        <v>1189</v>
      </c>
      <c r="G109" s="163" t="s">
        <v>1190</v>
      </c>
      <c r="H109" s="165">
        <v>212</v>
      </c>
      <c r="I109" s="165">
        <v>6.6</v>
      </c>
      <c r="J109" s="168">
        <f t="shared" si="5"/>
        <v>1399.1999999999998</v>
      </c>
    </row>
    <row r="110" spans="1:10" s="6" customFormat="1" x14ac:dyDescent="0.25">
      <c r="A110" s="346"/>
      <c r="B110" s="162" t="s">
        <v>122</v>
      </c>
      <c r="C110" s="163" t="s">
        <v>1157</v>
      </c>
      <c r="D110" s="163" t="s">
        <v>1191</v>
      </c>
      <c r="E110" s="163" t="s">
        <v>1192</v>
      </c>
      <c r="F110" s="163" t="s">
        <v>1193</v>
      </c>
      <c r="G110" s="163" t="s">
        <v>1194</v>
      </c>
      <c r="H110" s="165">
        <v>185</v>
      </c>
      <c r="I110" s="165">
        <v>6.6</v>
      </c>
      <c r="J110" s="168">
        <f t="shared" si="5"/>
        <v>1221</v>
      </c>
    </row>
    <row r="111" spans="1:10" s="6" customFormat="1" ht="22.5" x14ac:dyDescent="0.25">
      <c r="A111" s="346">
        <v>11</v>
      </c>
      <c r="B111" s="162" t="s">
        <v>126</v>
      </c>
      <c r="C111" s="163" t="s">
        <v>1195</v>
      </c>
      <c r="D111" s="163" t="s">
        <v>1196</v>
      </c>
      <c r="E111" s="163" t="s">
        <v>1197</v>
      </c>
      <c r="F111" s="163" t="s">
        <v>1198</v>
      </c>
      <c r="G111" s="163" t="s">
        <v>1199</v>
      </c>
      <c r="H111" s="168">
        <v>278</v>
      </c>
      <c r="I111" s="165">
        <v>6.6</v>
      </c>
      <c r="J111" s="165">
        <f t="shared" ref="J111:J131" si="6">I111*H111</f>
        <v>1834.8</v>
      </c>
    </row>
    <row r="112" spans="1:10" s="6" customFormat="1" ht="22.5" x14ac:dyDescent="0.25">
      <c r="A112" s="346"/>
      <c r="B112" s="162" t="s">
        <v>122</v>
      </c>
      <c r="C112" s="163" t="s">
        <v>1195</v>
      </c>
      <c r="D112" s="163" t="s">
        <v>1200</v>
      </c>
      <c r="E112" s="163" t="s">
        <v>1201</v>
      </c>
      <c r="F112" s="163" t="s">
        <v>1202</v>
      </c>
      <c r="G112" s="163" t="s">
        <v>1203</v>
      </c>
      <c r="H112" s="168">
        <v>184</v>
      </c>
      <c r="I112" s="165">
        <v>6.6</v>
      </c>
      <c r="J112" s="165">
        <f t="shared" si="6"/>
        <v>1214.3999999999999</v>
      </c>
    </row>
    <row r="113" spans="1:11" s="6" customFormat="1" ht="22.5" x14ac:dyDescent="0.25">
      <c r="A113" s="346"/>
      <c r="B113" s="162" t="s">
        <v>127</v>
      </c>
      <c r="C113" s="163" t="s">
        <v>1195</v>
      </c>
      <c r="D113" s="163" t="s">
        <v>1204</v>
      </c>
      <c r="E113" s="163" t="s">
        <v>1205</v>
      </c>
      <c r="F113" s="163" t="s">
        <v>1206</v>
      </c>
      <c r="G113" s="163" t="s">
        <v>1207</v>
      </c>
      <c r="H113" s="168">
        <v>64</v>
      </c>
      <c r="I113" s="165">
        <v>6.6</v>
      </c>
      <c r="J113" s="165">
        <f t="shared" si="6"/>
        <v>422.4</v>
      </c>
    </row>
    <row r="114" spans="1:11" s="6" customFormat="1" ht="22.5" x14ac:dyDescent="0.25">
      <c r="A114" s="346"/>
      <c r="B114" s="162" t="s">
        <v>128</v>
      </c>
      <c r="C114" s="163" t="s">
        <v>1195</v>
      </c>
      <c r="D114" s="163" t="s">
        <v>1208</v>
      </c>
      <c r="E114" s="163" t="s">
        <v>1209</v>
      </c>
      <c r="F114" s="163" t="s">
        <v>1206</v>
      </c>
      <c r="G114" s="163" t="s">
        <v>1210</v>
      </c>
      <c r="H114" s="168">
        <v>1069</v>
      </c>
      <c r="I114" s="165">
        <v>6.6</v>
      </c>
      <c r="J114" s="165">
        <f t="shared" si="6"/>
        <v>7055.4</v>
      </c>
      <c r="K114" s="5"/>
    </row>
    <row r="115" spans="1:11" s="6" customFormat="1" ht="22.5" x14ac:dyDescent="0.25">
      <c r="A115" s="346"/>
      <c r="B115" s="162" t="s">
        <v>21</v>
      </c>
      <c r="C115" s="163" t="s">
        <v>1195</v>
      </c>
      <c r="D115" s="163" t="s">
        <v>1211</v>
      </c>
      <c r="E115" s="163" t="s">
        <v>1212</v>
      </c>
      <c r="F115" s="163" t="s">
        <v>1213</v>
      </c>
      <c r="G115" s="163" t="s">
        <v>1214</v>
      </c>
      <c r="H115" s="168">
        <v>97</v>
      </c>
      <c r="I115" s="165">
        <v>6.6</v>
      </c>
      <c r="J115" s="165">
        <f t="shared" si="6"/>
        <v>640.19999999999993</v>
      </c>
    </row>
    <row r="116" spans="1:11" s="6" customFormat="1" ht="22.5" x14ac:dyDescent="0.25">
      <c r="A116" s="346"/>
      <c r="B116" s="162" t="s">
        <v>18</v>
      </c>
      <c r="C116" s="163" t="s">
        <v>1195</v>
      </c>
      <c r="D116" s="163" t="s">
        <v>1215</v>
      </c>
      <c r="E116" s="163" t="s">
        <v>1216</v>
      </c>
      <c r="F116" s="163" t="s">
        <v>1217</v>
      </c>
      <c r="G116" s="163" t="s">
        <v>1218</v>
      </c>
      <c r="H116" s="168">
        <v>339</v>
      </c>
      <c r="I116" s="165">
        <v>6.6</v>
      </c>
      <c r="J116" s="165">
        <f t="shared" si="6"/>
        <v>2237.4</v>
      </c>
    </row>
    <row r="117" spans="1:11" s="6" customFormat="1" ht="22.5" x14ac:dyDescent="0.25">
      <c r="A117" s="346"/>
      <c r="B117" s="162" t="s">
        <v>17</v>
      </c>
      <c r="C117" s="163" t="s">
        <v>1195</v>
      </c>
      <c r="D117" s="163" t="s">
        <v>1219</v>
      </c>
      <c r="E117" s="163" t="s">
        <v>1220</v>
      </c>
      <c r="F117" s="163" t="s">
        <v>1221</v>
      </c>
      <c r="G117" s="163" t="s">
        <v>1222</v>
      </c>
      <c r="H117" s="168">
        <v>38</v>
      </c>
      <c r="I117" s="165">
        <v>6.6</v>
      </c>
      <c r="J117" s="165">
        <f t="shared" si="6"/>
        <v>250.79999999999998</v>
      </c>
    </row>
    <row r="118" spans="1:11" s="6" customFormat="1" ht="22.5" x14ac:dyDescent="0.25">
      <c r="A118" s="346"/>
      <c r="B118" s="162" t="s">
        <v>129</v>
      </c>
      <c r="C118" s="163" t="s">
        <v>1195</v>
      </c>
      <c r="D118" s="163" t="s">
        <v>1223</v>
      </c>
      <c r="E118" s="163" t="s">
        <v>1224</v>
      </c>
      <c r="F118" s="163" t="s">
        <v>1225</v>
      </c>
      <c r="G118" s="163" t="s">
        <v>1226</v>
      </c>
      <c r="H118" s="168">
        <v>97</v>
      </c>
      <c r="I118" s="165">
        <v>6.6</v>
      </c>
      <c r="J118" s="165">
        <f t="shared" si="6"/>
        <v>640.19999999999993</v>
      </c>
    </row>
    <row r="119" spans="1:11" s="6" customFormat="1" ht="22.5" x14ac:dyDescent="0.25">
      <c r="A119" s="346"/>
      <c r="B119" s="162" t="s">
        <v>130</v>
      </c>
      <c r="C119" s="163" t="s">
        <v>1195</v>
      </c>
      <c r="D119" s="163" t="s">
        <v>1227</v>
      </c>
      <c r="E119" s="163" t="s">
        <v>1228</v>
      </c>
      <c r="F119" s="163" t="s">
        <v>1229</v>
      </c>
      <c r="G119" s="163" t="s">
        <v>1230</v>
      </c>
      <c r="H119" s="168">
        <v>40</v>
      </c>
      <c r="I119" s="165">
        <v>6.6</v>
      </c>
      <c r="J119" s="165">
        <f t="shared" si="6"/>
        <v>264</v>
      </c>
    </row>
    <row r="120" spans="1:11" s="6" customFormat="1" ht="22.5" x14ac:dyDescent="0.25">
      <c r="A120" s="346"/>
      <c r="B120" s="162" t="s">
        <v>131</v>
      </c>
      <c r="C120" s="163" t="s">
        <v>1195</v>
      </c>
      <c r="D120" s="163" t="s">
        <v>1231</v>
      </c>
      <c r="E120" s="163" t="s">
        <v>1232</v>
      </c>
      <c r="F120" s="163" t="s">
        <v>1233</v>
      </c>
      <c r="G120" s="163" t="s">
        <v>1234</v>
      </c>
      <c r="H120" s="168">
        <v>99</v>
      </c>
      <c r="I120" s="165">
        <v>6.6</v>
      </c>
      <c r="J120" s="165">
        <f t="shared" si="6"/>
        <v>653.4</v>
      </c>
    </row>
    <row r="121" spans="1:11" s="6" customFormat="1" ht="22.5" x14ac:dyDescent="0.25">
      <c r="A121" s="346"/>
      <c r="B121" s="162" t="s">
        <v>132</v>
      </c>
      <c r="C121" s="163" t="s">
        <v>1195</v>
      </c>
      <c r="D121" s="163" t="s">
        <v>1235</v>
      </c>
      <c r="E121" s="163" t="s">
        <v>1236</v>
      </c>
      <c r="F121" s="163" t="s">
        <v>1237</v>
      </c>
      <c r="G121" s="163" t="s">
        <v>1238</v>
      </c>
      <c r="H121" s="168">
        <v>44</v>
      </c>
      <c r="I121" s="165">
        <v>6.6</v>
      </c>
      <c r="J121" s="165">
        <f t="shared" si="6"/>
        <v>290.39999999999998</v>
      </c>
    </row>
    <row r="122" spans="1:11" s="6" customFormat="1" ht="22.5" x14ac:dyDescent="0.25">
      <c r="A122" s="346"/>
      <c r="B122" s="162" t="s">
        <v>45</v>
      </c>
      <c r="C122" s="163" t="s">
        <v>1195</v>
      </c>
      <c r="D122" s="163" t="s">
        <v>1239</v>
      </c>
      <c r="E122" s="163" t="s">
        <v>1240</v>
      </c>
      <c r="F122" s="163" t="s">
        <v>1241</v>
      </c>
      <c r="G122" s="163" t="s">
        <v>1242</v>
      </c>
      <c r="H122" s="168">
        <v>235</v>
      </c>
      <c r="I122" s="165">
        <v>6.6</v>
      </c>
      <c r="J122" s="165">
        <f t="shared" si="6"/>
        <v>1551</v>
      </c>
    </row>
    <row r="123" spans="1:11" s="6" customFormat="1" ht="22.5" x14ac:dyDescent="0.25">
      <c r="A123" s="346"/>
      <c r="B123" s="162" t="s">
        <v>19</v>
      </c>
      <c r="C123" s="163" t="s">
        <v>1195</v>
      </c>
      <c r="D123" s="163" t="s">
        <v>1243</v>
      </c>
      <c r="E123" s="163" t="s">
        <v>1244</v>
      </c>
      <c r="F123" s="163" t="s">
        <v>1245</v>
      </c>
      <c r="G123" s="163" t="s">
        <v>1246</v>
      </c>
      <c r="H123" s="168">
        <v>153</v>
      </c>
      <c r="I123" s="165">
        <v>6.6</v>
      </c>
      <c r="J123" s="165">
        <f t="shared" si="6"/>
        <v>1009.8</v>
      </c>
    </row>
    <row r="124" spans="1:11" s="6" customFormat="1" ht="22.5" x14ac:dyDescent="0.25">
      <c r="A124" s="346"/>
      <c r="B124" s="162" t="s">
        <v>107</v>
      </c>
      <c r="C124" s="163" t="s">
        <v>1195</v>
      </c>
      <c r="D124" s="163" t="s">
        <v>1211</v>
      </c>
      <c r="E124" s="163" t="s">
        <v>1212</v>
      </c>
      <c r="F124" s="163" t="s">
        <v>1247</v>
      </c>
      <c r="G124" s="163" t="s">
        <v>1248</v>
      </c>
      <c r="H124" s="168">
        <v>156</v>
      </c>
      <c r="I124" s="165">
        <v>6.6</v>
      </c>
      <c r="J124" s="165">
        <f t="shared" si="6"/>
        <v>1029.5999999999999</v>
      </c>
    </row>
    <row r="125" spans="1:11" s="6" customFormat="1" ht="22.5" x14ac:dyDescent="0.25">
      <c r="A125" s="346"/>
      <c r="B125" s="162" t="s">
        <v>12</v>
      </c>
      <c r="C125" s="163" t="s">
        <v>1195</v>
      </c>
      <c r="D125" s="163" t="s">
        <v>1249</v>
      </c>
      <c r="E125" s="163" t="s">
        <v>1250</v>
      </c>
      <c r="F125" s="163" t="s">
        <v>1251</v>
      </c>
      <c r="G125" s="163" t="s">
        <v>1252</v>
      </c>
      <c r="H125" s="168">
        <v>205</v>
      </c>
      <c r="I125" s="165">
        <v>6.6</v>
      </c>
      <c r="J125" s="165">
        <f t="shared" si="6"/>
        <v>1353</v>
      </c>
    </row>
    <row r="126" spans="1:11" s="6" customFormat="1" ht="22.5" x14ac:dyDescent="0.25">
      <c r="A126" s="346"/>
      <c r="B126" s="162" t="s">
        <v>13</v>
      </c>
      <c r="C126" s="163" t="s">
        <v>1195</v>
      </c>
      <c r="D126" s="163" t="s">
        <v>1253</v>
      </c>
      <c r="E126" s="163" t="s">
        <v>1254</v>
      </c>
      <c r="F126" s="163" t="s">
        <v>1231</v>
      </c>
      <c r="G126" s="163" t="s">
        <v>1255</v>
      </c>
      <c r="H126" s="168">
        <v>282</v>
      </c>
      <c r="I126" s="165">
        <v>6.6</v>
      </c>
      <c r="J126" s="165">
        <f t="shared" si="6"/>
        <v>1861.1999999999998</v>
      </c>
    </row>
    <row r="127" spans="1:11" s="6" customFormat="1" ht="22.5" x14ac:dyDescent="0.25">
      <c r="A127" s="346"/>
      <c r="B127" s="162" t="s">
        <v>133</v>
      </c>
      <c r="C127" s="163" t="s">
        <v>1195</v>
      </c>
      <c r="D127" s="163" t="s">
        <v>1221</v>
      </c>
      <c r="E127" s="163" t="s">
        <v>1222</v>
      </c>
      <c r="F127" s="163" t="s">
        <v>1256</v>
      </c>
      <c r="G127" s="163" t="s">
        <v>1257</v>
      </c>
      <c r="H127" s="168">
        <v>225</v>
      </c>
      <c r="I127" s="165">
        <v>6.6</v>
      </c>
      <c r="J127" s="165">
        <f t="shared" si="6"/>
        <v>1485</v>
      </c>
    </row>
    <row r="128" spans="1:11" s="6" customFormat="1" ht="22.5" x14ac:dyDescent="0.25">
      <c r="A128" s="346"/>
      <c r="B128" s="162" t="s">
        <v>134</v>
      </c>
      <c r="C128" s="163" t="s">
        <v>1195</v>
      </c>
      <c r="D128" s="163" t="s">
        <v>1258</v>
      </c>
      <c r="E128" s="163" t="s">
        <v>1259</v>
      </c>
      <c r="F128" s="163" t="s">
        <v>1233</v>
      </c>
      <c r="G128" s="163" t="s">
        <v>1234</v>
      </c>
      <c r="H128" s="168">
        <v>78</v>
      </c>
      <c r="I128" s="165">
        <v>6.6</v>
      </c>
      <c r="J128" s="165">
        <f t="shared" si="6"/>
        <v>514.79999999999995</v>
      </c>
    </row>
    <row r="129" spans="1:10" s="6" customFormat="1" x14ac:dyDescent="0.25">
      <c r="A129" s="346"/>
      <c r="B129" s="169" t="s">
        <v>48</v>
      </c>
      <c r="C129" s="163" t="s">
        <v>798</v>
      </c>
      <c r="D129" s="163" t="s">
        <v>135</v>
      </c>
      <c r="E129" s="163" t="s">
        <v>136</v>
      </c>
      <c r="F129" s="163" t="s">
        <v>137</v>
      </c>
      <c r="G129" s="163" t="s">
        <v>138</v>
      </c>
      <c r="H129" s="165">
        <v>687</v>
      </c>
      <c r="I129" s="165">
        <v>6.6</v>
      </c>
      <c r="J129" s="165">
        <f t="shared" si="6"/>
        <v>4534.2</v>
      </c>
    </row>
    <row r="130" spans="1:10" s="6" customFormat="1" x14ac:dyDescent="0.25">
      <c r="A130" s="346"/>
      <c r="B130" s="169" t="s">
        <v>106</v>
      </c>
      <c r="C130" s="163" t="s">
        <v>804</v>
      </c>
      <c r="D130" s="163" t="s">
        <v>139</v>
      </c>
      <c r="E130" s="163" t="s">
        <v>140</v>
      </c>
      <c r="F130" s="163" t="s">
        <v>141</v>
      </c>
      <c r="G130" s="163" t="s">
        <v>142</v>
      </c>
      <c r="H130" s="165">
        <v>265</v>
      </c>
      <c r="I130" s="165">
        <v>6.6</v>
      </c>
      <c r="J130" s="165">
        <f t="shared" si="6"/>
        <v>1749</v>
      </c>
    </row>
    <row r="131" spans="1:10" s="6" customFormat="1" ht="22.5" x14ac:dyDescent="0.25">
      <c r="A131" s="346"/>
      <c r="B131" s="169" t="s">
        <v>143</v>
      </c>
      <c r="C131" s="163" t="s">
        <v>804</v>
      </c>
      <c r="D131" s="163" t="s">
        <v>144</v>
      </c>
      <c r="E131" s="163" t="s">
        <v>145</v>
      </c>
      <c r="F131" s="163" t="s">
        <v>146</v>
      </c>
      <c r="G131" s="163" t="s">
        <v>147</v>
      </c>
      <c r="H131" s="165">
        <v>694</v>
      </c>
      <c r="I131" s="165">
        <v>6.6</v>
      </c>
      <c r="J131" s="165">
        <f t="shared" si="6"/>
        <v>4580.3999999999996</v>
      </c>
    </row>
    <row r="132" spans="1:10" x14ac:dyDescent="0.25">
      <c r="A132" s="345" t="s">
        <v>0</v>
      </c>
      <c r="B132" s="345"/>
      <c r="C132" s="345"/>
      <c r="D132" s="345"/>
      <c r="E132" s="345"/>
      <c r="F132" s="345"/>
      <c r="G132" s="345"/>
      <c r="H132" s="345"/>
      <c r="I132" s="345"/>
      <c r="J132" s="345"/>
    </row>
    <row r="133" spans="1:10" x14ac:dyDescent="0.25">
      <c r="A133" s="345" t="s">
        <v>1</v>
      </c>
      <c r="B133" s="345" t="s">
        <v>2</v>
      </c>
      <c r="C133" s="345" t="s">
        <v>254</v>
      </c>
      <c r="D133" s="345" t="s">
        <v>3</v>
      </c>
      <c r="E133" s="345"/>
      <c r="F133" s="345"/>
      <c r="G133" s="345"/>
      <c r="H133" s="166" t="s">
        <v>270</v>
      </c>
      <c r="I133" s="166" t="s">
        <v>271</v>
      </c>
      <c r="J133" s="166" t="s">
        <v>6</v>
      </c>
    </row>
    <row r="134" spans="1:10" x14ac:dyDescent="0.25">
      <c r="A134" s="345"/>
      <c r="B134" s="345"/>
      <c r="C134" s="345"/>
      <c r="D134" s="345" t="s">
        <v>7</v>
      </c>
      <c r="E134" s="345"/>
      <c r="F134" s="345" t="s">
        <v>8</v>
      </c>
      <c r="G134" s="345"/>
      <c r="H134" s="166" t="s">
        <v>9</v>
      </c>
      <c r="I134" s="166" t="s">
        <v>9</v>
      </c>
      <c r="J134" s="166" t="s">
        <v>10</v>
      </c>
    </row>
    <row r="135" spans="1:10" s="6" customFormat="1" ht="22.5" x14ac:dyDescent="0.25">
      <c r="A135" s="346">
        <v>12</v>
      </c>
      <c r="B135" s="162" t="s">
        <v>148</v>
      </c>
      <c r="C135" s="163" t="s">
        <v>798</v>
      </c>
      <c r="D135" s="163" t="s">
        <v>799</v>
      </c>
      <c r="E135" s="163" t="s">
        <v>800</v>
      </c>
      <c r="F135" s="163" t="s">
        <v>801</v>
      </c>
      <c r="G135" s="163" t="s">
        <v>802</v>
      </c>
      <c r="H135" s="165">
        <v>665</v>
      </c>
      <c r="I135" s="165">
        <v>6.6</v>
      </c>
      <c r="J135" s="165">
        <f>I135*H135</f>
        <v>4389</v>
      </c>
    </row>
    <row r="136" spans="1:10" s="6" customFormat="1" ht="22.5" x14ac:dyDescent="0.25">
      <c r="A136" s="346"/>
      <c r="B136" s="162" t="s">
        <v>803</v>
      </c>
      <c r="C136" s="163" t="s">
        <v>804</v>
      </c>
      <c r="D136" s="163" t="s">
        <v>805</v>
      </c>
      <c r="E136" s="163" t="s">
        <v>806</v>
      </c>
      <c r="F136" s="163" t="s">
        <v>807</v>
      </c>
      <c r="G136" s="163" t="s">
        <v>808</v>
      </c>
      <c r="H136" s="168">
        <v>640</v>
      </c>
      <c r="I136" s="165">
        <v>6.6</v>
      </c>
      <c r="J136" s="165">
        <f t="shared" ref="J136:J155" si="7">I136*H136</f>
        <v>4224</v>
      </c>
    </row>
    <row r="137" spans="1:10" s="6" customFormat="1" x14ac:dyDescent="0.25">
      <c r="A137" s="346"/>
      <c r="B137" s="162" t="s">
        <v>149</v>
      </c>
      <c r="C137" s="163" t="s">
        <v>798</v>
      </c>
      <c r="D137" s="163" t="s">
        <v>809</v>
      </c>
      <c r="E137" s="163" t="s">
        <v>810</v>
      </c>
      <c r="F137" s="163" t="s">
        <v>811</v>
      </c>
      <c r="G137" s="163" t="s">
        <v>812</v>
      </c>
      <c r="H137" s="165">
        <v>600</v>
      </c>
      <c r="I137" s="165">
        <v>6.6</v>
      </c>
      <c r="J137" s="165">
        <f t="shared" si="7"/>
        <v>3960</v>
      </c>
    </row>
    <row r="138" spans="1:10" s="6" customFormat="1" x14ac:dyDescent="0.25">
      <c r="A138" s="346"/>
      <c r="B138" s="162" t="s">
        <v>813</v>
      </c>
      <c r="C138" s="163" t="s">
        <v>804</v>
      </c>
      <c r="D138" s="163" t="s">
        <v>814</v>
      </c>
      <c r="E138" s="163" t="s">
        <v>815</v>
      </c>
      <c r="F138" s="163" t="s">
        <v>816</v>
      </c>
      <c r="G138" s="163" t="s">
        <v>817</v>
      </c>
      <c r="H138" s="165">
        <v>125</v>
      </c>
      <c r="I138" s="165">
        <v>6.6</v>
      </c>
      <c r="J138" s="165">
        <f t="shared" si="7"/>
        <v>825</v>
      </c>
    </row>
    <row r="139" spans="1:10" s="6" customFormat="1" x14ac:dyDescent="0.25">
      <c r="A139" s="346"/>
      <c r="B139" s="162" t="s">
        <v>14</v>
      </c>
      <c r="C139" s="163" t="s">
        <v>798</v>
      </c>
      <c r="D139" s="163" t="s">
        <v>818</v>
      </c>
      <c r="E139" s="163" t="s">
        <v>819</v>
      </c>
      <c r="F139" s="163" t="s">
        <v>820</v>
      </c>
      <c r="G139" s="163" t="s">
        <v>821</v>
      </c>
      <c r="H139" s="165">
        <v>239</v>
      </c>
      <c r="I139" s="165">
        <v>6.6</v>
      </c>
      <c r="J139" s="165">
        <f t="shared" si="7"/>
        <v>1577.3999999999999</v>
      </c>
    </row>
    <row r="140" spans="1:10" s="6" customFormat="1" x14ac:dyDescent="0.25">
      <c r="A140" s="346"/>
      <c r="B140" s="162" t="s">
        <v>131</v>
      </c>
      <c r="C140" s="163" t="s">
        <v>798</v>
      </c>
      <c r="D140" s="163" t="s">
        <v>822</v>
      </c>
      <c r="E140" s="163" t="s">
        <v>823</v>
      </c>
      <c r="F140" s="163" t="s">
        <v>824</v>
      </c>
      <c r="G140" s="163" t="s">
        <v>825</v>
      </c>
      <c r="H140" s="165">
        <v>295</v>
      </c>
      <c r="I140" s="165">
        <v>6.6</v>
      </c>
      <c r="J140" s="165">
        <f t="shared" si="7"/>
        <v>1947</v>
      </c>
    </row>
    <row r="141" spans="1:10" s="6" customFormat="1" x14ac:dyDescent="0.25">
      <c r="A141" s="346">
        <v>13</v>
      </c>
      <c r="B141" s="170" t="s">
        <v>150</v>
      </c>
      <c r="C141" s="171" t="s">
        <v>826</v>
      </c>
      <c r="D141" s="163" t="s">
        <v>151</v>
      </c>
      <c r="E141" s="163" t="s">
        <v>152</v>
      </c>
      <c r="F141" s="163" t="s">
        <v>153</v>
      </c>
      <c r="G141" s="163" t="s">
        <v>154</v>
      </c>
      <c r="H141" s="165">
        <v>135</v>
      </c>
      <c r="I141" s="165">
        <v>6.6</v>
      </c>
      <c r="J141" s="165">
        <f t="shared" si="7"/>
        <v>891</v>
      </c>
    </row>
    <row r="142" spans="1:10" s="6" customFormat="1" x14ac:dyDescent="0.25">
      <c r="A142" s="346"/>
      <c r="B142" s="170" t="s">
        <v>155</v>
      </c>
      <c r="C142" s="171" t="s">
        <v>826</v>
      </c>
      <c r="D142" s="163" t="s">
        <v>156</v>
      </c>
      <c r="E142" s="163" t="s">
        <v>157</v>
      </c>
      <c r="F142" s="163" t="s">
        <v>158</v>
      </c>
      <c r="G142" s="163" t="s">
        <v>159</v>
      </c>
      <c r="H142" s="165">
        <v>780</v>
      </c>
      <c r="I142" s="165">
        <v>6.6</v>
      </c>
      <c r="J142" s="165">
        <f t="shared" si="7"/>
        <v>5148</v>
      </c>
    </row>
    <row r="143" spans="1:10" s="6" customFormat="1" x14ac:dyDescent="0.25">
      <c r="A143" s="346"/>
      <c r="B143" s="170" t="s">
        <v>160</v>
      </c>
      <c r="C143" s="171" t="s">
        <v>826</v>
      </c>
      <c r="D143" s="163" t="s">
        <v>161</v>
      </c>
      <c r="E143" s="163" t="s">
        <v>162</v>
      </c>
      <c r="F143" s="163" t="s">
        <v>163</v>
      </c>
      <c r="G143" s="163" t="s">
        <v>164</v>
      </c>
      <c r="H143" s="165">
        <v>175</v>
      </c>
      <c r="I143" s="165">
        <v>6.6</v>
      </c>
      <c r="J143" s="165">
        <f t="shared" si="7"/>
        <v>1155</v>
      </c>
    </row>
    <row r="144" spans="1:10" s="6" customFormat="1" x14ac:dyDescent="0.25">
      <c r="A144" s="346"/>
      <c r="B144" s="170" t="s">
        <v>165</v>
      </c>
      <c r="C144" s="171" t="s">
        <v>826</v>
      </c>
      <c r="D144" s="163" t="s">
        <v>166</v>
      </c>
      <c r="E144" s="163" t="s">
        <v>167</v>
      </c>
      <c r="F144" s="163" t="s">
        <v>168</v>
      </c>
      <c r="G144" s="163" t="s">
        <v>169</v>
      </c>
      <c r="H144" s="165">
        <v>619</v>
      </c>
      <c r="I144" s="165">
        <v>6.6</v>
      </c>
      <c r="J144" s="165">
        <f t="shared" si="7"/>
        <v>4085.3999999999996</v>
      </c>
    </row>
    <row r="145" spans="1:10" s="6" customFormat="1" x14ac:dyDescent="0.25">
      <c r="A145" s="346"/>
      <c r="B145" s="170" t="s">
        <v>170</v>
      </c>
      <c r="C145" s="171" t="s">
        <v>826</v>
      </c>
      <c r="D145" s="163" t="s">
        <v>171</v>
      </c>
      <c r="E145" s="163" t="s">
        <v>172</v>
      </c>
      <c r="F145" s="163" t="s">
        <v>173</v>
      </c>
      <c r="G145" s="163" t="s">
        <v>174</v>
      </c>
      <c r="H145" s="165">
        <v>648</v>
      </c>
      <c r="I145" s="165">
        <v>6.6</v>
      </c>
      <c r="J145" s="165">
        <f t="shared" si="7"/>
        <v>4276.8</v>
      </c>
    </row>
    <row r="146" spans="1:10" s="6" customFormat="1" x14ac:dyDescent="0.25">
      <c r="A146" s="346"/>
      <c r="B146" s="170" t="s">
        <v>175</v>
      </c>
      <c r="C146" s="171" t="s">
        <v>826</v>
      </c>
      <c r="D146" s="163" t="s">
        <v>176</v>
      </c>
      <c r="E146" s="163" t="s">
        <v>177</v>
      </c>
      <c r="F146" s="163" t="s">
        <v>178</v>
      </c>
      <c r="G146" s="163" t="s">
        <v>179</v>
      </c>
      <c r="H146" s="165">
        <v>246</v>
      </c>
      <c r="I146" s="165">
        <v>6.6</v>
      </c>
      <c r="J146" s="165">
        <f t="shared" si="7"/>
        <v>1623.6</v>
      </c>
    </row>
    <row r="147" spans="1:10" s="6" customFormat="1" x14ac:dyDescent="0.25">
      <c r="A147" s="346"/>
      <c r="B147" s="170" t="s">
        <v>180</v>
      </c>
      <c r="C147" s="171" t="s">
        <v>826</v>
      </c>
      <c r="D147" s="163" t="s">
        <v>181</v>
      </c>
      <c r="E147" s="163" t="s">
        <v>182</v>
      </c>
      <c r="F147" s="163" t="s">
        <v>183</v>
      </c>
      <c r="G147" s="163" t="s">
        <v>184</v>
      </c>
      <c r="H147" s="165">
        <v>648</v>
      </c>
      <c r="I147" s="165">
        <v>6.6</v>
      </c>
      <c r="J147" s="165">
        <f t="shared" si="7"/>
        <v>4276.8</v>
      </c>
    </row>
    <row r="148" spans="1:10" s="6" customFormat="1" x14ac:dyDescent="0.25">
      <c r="A148" s="346"/>
      <c r="B148" s="170" t="s">
        <v>185</v>
      </c>
      <c r="C148" s="171" t="s">
        <v>826</v>
      </c>
      <c r="D148" s="163" t="s">
        <v>186</v>
      </c>
      <c r="E148" s="163" t="s">
        <v>187</v>
      </c>
      <c r="F148" s="163" t="s">
        <v>188</v>
      </c>
      <c r="G148" s="163" t="s">
        <v>189</v>
      </c>
      <c r="H148" s="165">
        <v>696</v>
      </c>
      <c r="I148" s="165">
        <v>6.6</v>
      </c>
      <c r="J148" s="165">
        <f t="shared" si="7"/>
        <v>4593.5999999999995</v>
      </c>
    </row>
    <row r="149" spans="1:10" s="6" customFormat="1" x14ac:dyDescent="0.25">
      <c r="A149" s="346"/>
      <c r="B149" s="170" t="s">
        <v>190</v>
      </c>
      <c r="C149" s="171" t="s">
        <v>826</v>
      </c>
      <c r="D149" s="163" t="s">
        <v>191</v>
      </c>
      <c r="E149" s="163" t="s">
        <v>192</v>
      </c>
      <c r="F149" s="163" t="s">
        <v>193</v>
      </c>
      <c r="G149" s="163" t="s">
        <v>194</v>
      </c>
      <c r="H149" s="165">
        <v>815</v>
      </c>
      <c r="I149" s="165">
        <v>6.6</v>
      </c>
      <c r="J149" s="165">
        <f t="shared" si="7"/>
        <v>5379</v>
      </c>
    </row>
    <row r="150" spans="1:10" s="6" customFormat="1" x14ac:dyDescent="0.25">
      <c r="A150" s="346"/>
      <c r="B150" s="170" t="s">
        <v>195</v>
      </c>
      <c r="C150" s="171" t="s">
        <v>826</v>
      </c>
      <c r="D150" s="163" t="s">
        <v>196</v>
      </c>
      <c r="E150" s="163" t="s">
        <v>197</v>
      </c>
      <c r="F150" s="163" t="s">
        <v>198</v>
      </c>
      <c r="G150" s="163" t="s">
        <v>199</v>
      </c>
      <c r="H150" s="165">
        <v>322</v>
      </c>
      <c r="I150" s="165">
        <v>6.6</v>
      </c>
      <c r="J150" s="165">
        <f t="shared" si="7"/>
        <v>2125.1999999999998</v>
      </c>
    </row>
    <row r="151" spans="1:10" s="6" customFormat="1" x14ac:dyDescent="0.25">
      <c r="A151" s="346"/>
      <c r="B151" s="170" t="s">
        <v>200</v>
      </c>
      <c r="C151" s="171" t="s">
        <v>826</v>
      </c>
      <c r="D151" s="163" t="s">
        <v>201</v>
      </c>
      <c r="E151" s="163" t="s">
        <v>202</v>
      </c>
      <c r="F151" s="163" t="s">
        <v>203</v>
      </c>
      <c r="G151" s="163" t="s">
        <v>204</v>
      </c>
      <c r="H151" s="165">
        <v>770</v>
      </c>
      <c r="I151" s="165">
        <v>6.6</v>
      </c>
      <c r="J151" s="165">
        <f t="shared" si="7"/>
        <v>5082</v>
      </c>
    </row>
    <row r="152" spans="1:10" s="6" customFormat="1" x14ac:dyDescent="0.25">
      <c r="A152" s="346"/>
      <c r="B152" s="162" t="s">
        <v>205</v>
      </c>
      <c r="C152" s="171" t="s">
        <v>826</v>
      </c>
      <c r="D152" s="163" t="s">
        <v>206</v>
      </c>
      <c r="E152" s="163" t="s">
        <v>207</v>
      </c>
      <c r="F152" s="163" t="s">
        <v>208</v>
      </c>
      <c r="G152" s="163" t="s">
        <v>209</v>
      </c>
      <c r="H152" s="165">
        <v>175</v>
      </c>
      <c r="I152" s="165">
        <v>6.6</v>
      </c>
      <c r="J152" s="165">
        <f t="shared" si="7"/>
        <v>1155</v>
      </c>
    </row>
    <row r="153" spans="1:10" s="6" customFormat="1" x14ac:dyDescent="0.25">
      <c r="A153" s="346"/>
      <c r="B153" s="162" t="s">
        <v>210</v>
      </c>
      <c r="C153" s="171" t="s">
        <v>826</v>
      </c>
      <c r="D153" s="163" t="s">
        <v>827</v>
      </c>
      <c r="E153" s="163" t="s">
        <v>828</v>
      </c>
      <c r="F153" s="163" t="s">
        <v>829</v>
      </c>
      <c r="G153" s="163" t="s">
        <v>830</v>
      </c>
      <c r="H153" s="165">
        <v>177</v>
      </c>
      <c r="I153" s="165">
        <v>6.6</v>
      </c>
      <c r="J153" s="165">
        <f t="shared" si="7"/>
        <v>1168.2</v>
      </c>
    </row>
    <row r="154" spans="1:10" s="6" customFormat="1" x14ac:dyDescent="0.25">
      <c r="A154" s="346"/>
      <c r="B154" s="162" t="s">
        <v>211</v>
      </c>
      <c r="C154" s="171" t="s">
        <v>826</v>
      </c>
      <c r="D154" s="163" t="s">
        <v>831</v>
      </c>
      <c r="E154" s="163" t="s">
        <v>832</v>
      </c>
      <c r="F154" s="163" t="s">
        <v>833</v>
      </c>
      <c r="G154" s="163" t="s">
        <v>834</v>
      </c>
      <c r="H154" s="165">
        <v>278</v>
      </c>
      <c r="I154" s="165">
        <v>6.6</v>
      </c>
      <c r="J154" s="165">
        <f t="shared" si="7"/>
        <v>1834.8</v>
      </c>
    </row>
    <row r="155" spans="1:10" s="6" customFormat="1" x14ac:dyDescent="0.25">
      <c r="A155" s="346"/>
      <c r="B155" s="162" t="s">
        <v>212</v>
      </c>
      <c r="C155" s="171" t="s">
        <v>826</v>
      </c>
      <c r="D155" s="163" t="s">
        <v>835</v>
      </c>
      <c r="E155" s="163" t="s">
        <v>836</v>
      </c>
      <c r="F155" s="163" t="s">
        <v>837</v>
      </c>
      <c r="G155" s="163" t="s">
        <v>838</v>
      </c>
      <c r="H155" s="165">
        <v>200</v>
      </c>
      <c r="I155" s="165">
        <v>6.6</v>
      </c>
      <c r="J155" s="165">
        <f t="shared" si="7"/>
        <v>1320</v>
      </c>
    </row>
    <row r="156" spans="1:10" s="6" customFormat="1" ht="22.5" x14ac:dyDescent="0.25">
      <c r="A156" s="346">
        <v>14</v>
      </c>
      <c r="B156" s="162" t="s">
        <v>213</v>
      </c>
      <c r="C156" s="163" t="s">
        <v>692</v>
      </c>
      <c r="D156" s="163" t="s">
        <v>214</v>
      </c>
      <c r="E156" s="163" t="s">
        <v>215</v>
      </c>
      <c r="F156" s="163" t="s">
        <v>216</v>
      </c>
      <c r="G156" s="163" t="s">
        <v>217</v>
      </c>
      <c r="H156" s="165">
        <v>576</v>
      </c>
      <c r="I156" s="165">
        <v>6.6</v>
      </c>
      <c r="J156" s="172">
        <f t="shared" ref="J156:J182" si="8">I156*H156</f>
        <v>3801.6</v>
      </c>
    </row>
    <row r="157" spans="1:10" s="6" customFormat="1" ht="22.5" x14ac:dyDescent="0.25">
      <c r="A157" s="346"/>
      <c r="B157" s="162" t="s">
        <v>218</v>
      </c>
      <c r="C157" s="163" t="s">
        <v>692</v>
      </c>
      <c r="D157" s="163" t="s">
        <v>219</v>
      </c>
      <c r="E157" s="163" t="s">
        <v>215</v>
      </c>
      <c r="F157" s="163" t="s">
        <v>220</v>
      </c>
      <c r="G157" s="163" t="s">
        <v>221</v>
      </c>
      <c r="H157" s="165">
        <v>1070</v>
      </c>
      <c r="I157" s="165">
        <v>6.6</v>
      </c>
      <c r="J157" s="172">
        <f t="shared" si="8"/>
        <v>7062</v>
      </c>
    </row>
    <row r="158" spans="1:10" s="6" customFormat="1" ht="22.5" x14ac:dyDescent="0.25">
      <c r="A158" s="346"/>
      <c r="B158" s="162" t="s">
        <v>45</v>
      </c>
      <c r="C158" s="163" t="s">
        <v>692</v>
      </c>
      <c r="D158" s="163" t="s">
        <v>222</v>
      </c>
      <c r="E158" s="163" t="s">
        <v>223</v>
      </c>
      <c r="F158" s="163" t="s">
        <v>224</v>
      </c>
      <c r="G158" s="163" t="s">
        <v>225</v>
      </c>
      <c r="H158" s="165">
        <v>1262</v>
      </c>
      <c r="I158" s="165">
        <v>6.6</v>
      </c>
      <c r="J158" s="172">
        <f t="shared" si="8"/>
        <v>8329.1999999999989</v>
      </c>
    </row>
    <row r="159" spans="1:10" s="6" customFormat="1" ht="22.5" x14ac:dyDescent="0.25">
      <c r="A159" s="346"/>
      <c r="B159" s="162" t="s">
        <v>23</v>
      </c>
      <c r="C159" s="163" t="s">
        <v>692</v>
      </c>
      <c r="D159" s="163" t="s">
        <v>226</v>
      </c>
      <c r="E159" s="163" t="s">
        <v>124</v>
      </c>
      <c r="F159" s="163" t="s">
        <v>227</v>
      </c>
      <c r="G159" s="163" t="s">
        <v>228</v>
      </c>
      <c r="H159" s="165">
        <v>171</v>
      </c>
      <c r="I159" s="165">
        <v>6.6</v>
      </c>
      <c r="J159" s="172">
        <f t="shared" si="8"/>
        <v>1128.5999999999999</v>
      </c>
    </row>
    <row r="160" spans="1:10" s="6" customFormat="1" ht="22.5" x14ac:dyDescent="0.25">
      <c r="A160" s="346"/>
      <c r="B160" s="162" t="s">
        <v>229</v>
      </c>
      <c r="C160" s="163" t="s">
        <v>692</v>
      </c>
      <c r="D160" s="163" t="s">
        <v>717</v>
      </c>
      <c r="E160" s="163" t="s">
        <v>718</v>
      </c>
      <c r="F160" s="163" t="s">
        <v>719</v>
      </c>
      <c r="G160" s="163" t="s">
        <v>720</v>
      </c>
      <c r="H160" s="165">
        <v>194</v>
      </c>
      <c r="I160" s="165">
        <v>6.6</v>
      </c>
      <c r="J160" s="172">
        <f t="shared" si="8"/>
        <v>1280.3999999999999</v>
      </c>
    </row>
    <row r="161" spans="1:10" s="6" customFormat="1" ht="22.5" x14ac:dyDescent="0.25">
      <c r="A161" s="346"/>
      <c r="B161" s="162" t="s">
        <v>22</v>
      </c>
      <c r="C161" s="163" t="s">
        <v>692</v>
      </c>
      <c r="D161" s="163" t="s">
        <v>721</v>
      </c>
      <c r="E161" s="163" t="s">
        <v>722</v>
      </c>
      <c r="F161" s="163" t="s">
        <v>723</v>
      </c>
      <c r="G161" s="163" t="s">
        <v>724</v>
      </c>
      <c r="H161" s="165">
        <v>276</v>
      </c>
      <c r="I161" s="165">
        <v>6.6</v>
      </c>
      <c r="J161" s="172">
        <f t="shared" si="8"/>
        <v>1821.6</v>
      </c>
    </row>
    <row r="162" spans="1:10" s="6" customFormat="1" ht="22.5" x14ac:dyDescent="0.25">
      <c r="A162" s="346"/>
      <c r="B162" s="162" t="s">
        <v>125</v>
      </c>
      <c r="C162" s="163" t="s">
        <v>692</v>
      </c>
      <c r="D162" s="163" t="s">
        <v>230</v>
      </c>
      <c r="E162" s="163" t="s">
        <v>231</v>
      </c>
      <c r="F162" s="163" t="s">
        <v>232</v>
      </c>
      <c r="G162" s="163" t="s">
        <v>233</v>
      </c>
      <c r="H162" s="165">
        <v>203</v>
      </c>
      <c r="I162" s="165">
        <v>6.6</v>
      </c>
      <c r="J162" s="172">
        <f t="shared" si="8"/>
        <v>1339.8</v>
      </c>
    </row>
    <row r="163" spans="1:10" s="6" customFormat="1" ht="22.5" x14ac:dyDescent="0.25">
      <c r="A163" s="346"/>
      <c r="B163" s="162" t="s">
        <v>234</v>
      </c>
      <c r="C163" s="163" t="s">
        <v>692</v>
      </c>
      <c r="D163" s="163" t="s">
        <v>235</v>
      </c>
      <c r="E163" s="163" t="s">
        <v>236</v>
      </c>
      <c r="F163" s="163" t="s">
        <v>237</v>
      </c>
      <c r="G163" s="163" t="s">
        <v>238</v>
      </c>
      <c r="H163" s="165">
        <v>208</v>
      </c>
      <c r="I163" s="165">
        <v>6.6</v>
      </c>
      <c r="J163" s="172">
        <f t="shared" si="8"/>
        <v>1372.8</v>
      </c>
    </row>
    <row r="164" spans="1:10" s="6" customFormat="1" ht="22.5" x14ac:dyDescent="0.25">
      <c r="A164" s="346"/>
      <c r="B164" s="162" t="s">
        <v>239</v>
      </c>
      <c r="C164" s="163" t="s">
        <v>692</v>
      </c>
      <c r="D164" s="163" t="s">
        <v>725</v>
      </c>
      <c r="E164" s="163" t="s">
        <v>726</v>
      </c>
      <c r="F164" s="163" t="s">
        <v>727</v>
      </c>
      <c r="G164" s="163" t="s">
        <v>728</v>
      </c>
      <c r="H164" s="165">
        <v>208</v>
      </c>
      <c r="I164" s="165">
        <v>6.6</v>
      </c>
      <c r="J164" s="172">
        <f t="shared" si="8"/>
        <v>1372.8</v>
      </c>
    </row>
    <row r="165" spans="1:10" s="6" customFormat="1" ht="22.5" x14ac:dyDescent="0.25">
      <c r="A165" s="346"/>
      <c r="B165" s="162" t="s">
        <v>129</v>
      </c>
      <c r="C165" s="163" t="s">
        <v>692</v>
      </c>
      <c r="D165" s="163" t="s">
        <v>729</v>
      </c>
      <c r="E165" s="163" t="s">
        <v>730</v>
      </c>
      <c r="F165" s="163" t="s">
        <v>731</v>
      </c>
      <c r="G165" s="163" t="s">
        <v>732</v>
      </c>
      <c r="H165" s="165">
        <v>281</v>
      </c>
      <c r="I165" s="165">
        <v>6.6</v>
      </c>
      <c r="J165" s="172">
        <f t="shared" si="8"/>
        <v>1854.6</v>
      </c>
    </row>
    <row r="166" spans="1:10" s="6" customFormat="1" ht="22.5" x14ac:dyDescent="0.25">
      <c r="A166" s="346"/>
      <c r="B166" s="162" t="s">
        <v>130</v>
      </c>
      <c r="C166" s="163" t="s">
        <v>692</v>
      </c>
      <c r="D166" s="163" t="s">
        <v>733</v>
      </c>
      <c r="E166" s="163" t="s">
        <v>734</v>
      </c>
      <c r="F166" s="163" t="s">
        <v>735</v>
      </c>
      <c r="G166" s="163" t="s">
        <v>734</v>
      </c>
      <c r="H166" s="165">
        <v>211</v>
      </c>
      <c r="I166" s="165">
        <v>6.6</v>
      </c>
      <c r="J166" s="172">
        <f t="shared" si="8"/>
        <v>1392.6</v>
      </c>
    </row>
    <row r="167" spans="1:10" s="6" customFormat="1" ht="22.5" x14ac:dyDescent="0.25">
      <c r="A167" s="346"/>
      <c r="B167" s="162" t="s">
        <v>131</v>
      </c>
      <c r="C167" s="163" t="s">
        <v>692</v>
      </c>
      <c r="D167" s="163" t="s">
        <v>736</v>
      </c>
      <c r="E167" s="163" t="s">
        <v>737</v>
      </c>
      <c r="F167" s="163" t="s">
        <v>738</v>
      </c>
      <c r="G167" s="163" t="s">
        <v>739</v>
      </c>
      <c r="H167" s="165">
        <v>208</v>
      </c>
      <c r="I167" s="165">
        <v>6.6</v>
      </c>
      <c r="J167" s="172">
        <f t="shared" si="8"/>
        <v>1372.8</v>
      </c>
    </row>
    <row r="168" spans="1:10" s="6" customFormat="1" ht="22.5" x14ac:dyDescent="0.25">
      <c r="A168" s="346"/>
      <c r="B168" s="162" t="s">
        <v>132</v>
      </c>
      <c r="C168" s="163" t="s">
        <v>692</v>
      </c>
      <c r="D168" s="163" t="s">
        <v>740</v>
      </c>
      <c r="E168" s="163" t="s">
        <v>741</v>
      </c>
      <c r="F168" s="163" t="s">
        <v>742</v>
      </c>
      <c r="G168" s="163" t="s">
        <v>743</v>
      </c>
      <c r="H168" s="165">
        <v>210</v>
      </c>
      <c r="I168" s="165">
        <v>6.6</v>
      </c>
      <c r="J168" s="172">
        <f t="shared" si="8"/>
        <v>1386</v>
      </c>
    </row>
    <row r="169" spans="1:10" s="6" customFormat="1" ht="22.5" x14ac:dyDescent="0.25">
      <c r="A169" s="346"/>
      <c r="B169" s="162" t="s">
        <v>240</v>
      </c>
      <c r="C169" s="163" t="s">
        <v>692</v>
      </c>
      <c r="D169" s="163" t="s">
        <v>744</v>
      </c>
      <c r="E169" s="163" t="s">
        <v>745</v>
      </c>
      <c r="F169" s="163" t="s">
        <v>746</v>
      </c>
      <c r="G169" s="163" t="s">
        <v>694</v>
      </c>
      <c r="H169" s="165">
        <v>506</v>
      </c>
      <c r="I169" s="165">
        <v>6.6</v>
      </c>
      <c r="J169" s="172">
        <f t="shared" si="8"/>
        <v>3339.6</v>
      </c>
    </row>
    <row r="170" spans="1:10" s="6" customFormat="1" ht="22.5" x14ac:dyDescent="0.25">
      <c r="A170" s="346"/>
      <c r="B170" s="162" t="s">
        <v>241</v>
      </c>
      <c r="C170" s="163" t="s">
        <v>692</v>
      </c>
      <c r="D170" s="163" t="s">
        <v>747</v>
      </c>
      <c r="E170" s="163" t="s">
        <v>748</v>
      </c>
      <c r="F170" s="163" t="s">
        <v>749</v>
      </c>
      <c r="G170" s="163" t="s">
        <v>750</v>
      </c>
      <c r="H170" s="165">
        <v>430</v>
      </c>
      <c r="I170" s="165">
        <v>6.6</v>
      </c>
      <c r="J170" s="172">
        <f t="shared" si="8"/>
        <v>2838</v>
      </c>
    </row>
    <row r="171" spans="1:10" s="6" customFormat="1" ht="22.5" x14ac:dyDescent="0.25">
      <c r="A171" s="346"/>
      <c r="B171" s="162" t="s">
        <v>242</v>
      </c>
      <c r="C171" s="163" t="s">
        <v>692</v>
      </c>
      <c r="D171" s="163" t="s">
        <v>751</v>
      </c>
      <c r="E171" s="163" t="s">
        <v>752</v>
      </c>
      <c r="F171" s="163" t="s">
        <v>753</v>
      </c>
      <c r="G171" s="163" t="s">
        <v>754</v>
      </c>
      <c r="H171" s="165">
        <v>435</v>
      </c>
      <c r="I171" s="165">
        <v>6.6</v>
      </c>
      <c r="J171" s="172">
        <f t="shared" si="8"/>
        <v>2871</v>
      </c>
    </row>
    <row r="172" spans="1:10" s="6" customFormat="1" ht="22.5" x14ac:dyDescent="0.25">
      <c r="A172" s="346"/>
      <c r="B172" s="162" t="s">
        <v>243</v>
      </c>
      <c r="C172" s="163" t="s">
        <v>692</v>
      </c>
      <c r="D172" s="163" t="s">
        <v>755</v>
      </c>
      <c r="E172" s="163" t="s">
        <v>756</v>
      </c>
      <c r="F172" s="163" t="s">
        <v>757</v>
      </c>
      <c r="G172" s="163" t="s">
        <v>758</v>
      </c>
      <c r="H172" s="165">
        <v>433</v>
      </c>
      <c r="I172" s="165">
        <v>6.6</v>
      </c>
      <c r="J172" s="172">
        <f t="shared" si="8"/>
        <v>2857.7999999999997</v>
      </c>
    </row>
    <row r="173" spans="1:10" s="6" customFormat="1" ht="16.149999999999999" customHeight="1" x14ac:dyDescent="0.25">
      <c r="A173" s="346"/>
      <c r="B173" s="162" t="s">
        <v>244</v>
      </c>
      <c r="C173" s="163" t="s">
        <v>692</v>
      </c>
      <c r="D173" s="163" t="s">
        <v>759</v>
      </c>
      <c r="E173" s="163" t="s">
        <v>760</v>
      </c>
      <c r="F173" s="163" t="s">
        <v>761</v>
      </c>
      <c r="G173" s="163" t="s">
        <v>762</v>
      </c>
      <c r="H173" s="165">
        <v>502</v>
      </c>
      <c r="I173" s="165">
        <v>6.6</v>
      </c>
      <c r="J173" s="172">
        <f t="shared" si="8"/>
        <v>3313.2</v>
      </c>
    </row>
    <row r="174" spans="1:10" s="6" customFormat="1" ht="22.5" x14ac:dyDescent="0.25">
      <c r="A174" s="346"/>
      <c r="B174" s="162" t="s">
        <v>245</v>
      </c>
      <c r="C174" s="163" t="s">
        <v>692</v>
      </c>
      <c r="D174" s="163" t="s">
        <v>763</v>
      </c>
      <c r="E174" s="163" t="s">
        <v>764</v>
      </c>
      <c r="F174" s="163" t="s">
        <v>765</v>
      </c>
      <c r="G174" s="163" t="s">
        <v>766</v>
      </c>
      <c r="H174" s="165">
        <v>431</v>
      </c>
      <c r="I174" s="165">
        <v>6.6</v>
      </c>
      <c r="J174" s="172">
        <f t="shared" si="8"/>
        <v>2844.6</v>
      </c>
    </row>
    <row r="175" spans="1:10" s="6" customFormat="1" ht="22.5" x14ac:dyDescent="0.25">
      <c r="A175" s="346"/>
      <c r="B175" s="162" t="s">
        <v>59</v>
      </c>
      <c r="C175" s="163" t="s">
        <v>692</v>
      </c>
      <c r="D175" s="163" t="s">
        <v>767</v>
      </c>
      <c r="E175" s="163" t="s">
        <v>768</v>
      </c>
      <c r="F175" s="163" t="s">
        <v>769</v>
      </c>
      <c r="G175" s="163" t="s">
        <v>770</v>
      </c>
      <c r="H175" s="165">
        <v>433</v>
      </c>
      <c r="I175" s="165">
        <v>6.6</v>
      </c>
      <c r="J175" s="172">
        <f t="shared" si="8"/>
        <v>2857.7999999999997</v>
      </c>
    </row>
    <row r="176" spans="1:10" s="6" customFormat="1" ht="22.5" x14ac:dyDescent="0.25">
      <c r="A176" s="346"/>
      <c r="B176" s="162" t="s">
        <v>246</v>
      </c>
      <c r="C176" s="163" t="s">
        <v>692</v>
      </c>
      <c r="D176" s="163" t="s">
        <v>771</v>
      </c>
      <c r="E176" s="163" t="s">
        <v>772</v>
      </c>
      <c r="F176" s="163" t="s">
        <v>773</v>
      </c>
      <c r="G176" s="163" t="s">
        <v>774</v>
      </c>
      <c r="H176" s="165">
        <v>494</v>
      </c>
      <c r="I176" s="165">
        <v>6.6</v>
      </c>
      <c r="J176" s="172">
        <f t="shared" si="8"/>
        <v>3260.3999999999996</v>
      </c>
    </row>
    <row r="177" spans="1:10" s="6" customFormat="1" ht="22.5" x14ac:dyDescent="0.25">
      <c r="A177" s="346"/>
      <c r="B177" s="162" t="s">
        <v>247</v>
      </c>
      <c r="C177" s="163" t="s">
        <v>692</v>
      </c>
      <c r="D177" s="163" t="s">
        <v>775</v>
      </c>
      <c r="E177" s="163" t="s">
        <v>776</v>
      </c>
      <c r="F177" s="163" t="s">
        <v>777</v>
      </c>
      <c r="G177" s="163" t="s">
        <v>778</v>
      </c>
      <c r="H177" s="165">
        <v>215</v>
      </c>
      <c r="I177" s="165">
        <v>6.6</v>
      </c>
      <c r="J177" s="172">
        <f t="shared" si="8"/>
        <v>1419</v>
      </c>
    </row>
    <row r="178" spans="1:10" s="6" customFormat="1" ht="22.5" x14ac:dyDescent="0.25">
      <c r="A178" s="346"/>
      <c r="B178" s="162" t="s">
        <v>248</v>
      </c>
      <c r="C178" s="163" t="s">
        <v>692</v>
      </c>
      <c r="D178" s="163" t="s">
        <v>779</v>
      </c>
      <c r="E178" s="163" t="s">
        <v>780</v>
      </c>
      <c r="F178" s="163" t="s">
        <v>781</v>
      </c>
      <c r="G178" s="163" t="s">
        <v>782</v>
      </c>
      <c r="H178" s="165">
        <v>62.5</v>
      </c>
      <c r="I178" s="165">
        <v>6.6</v>
      </c>
      <c r="J178" s="172">
        <f t="shared" si="8"/>
        <v>412.5</v>
      </c>
    </row>
    <row r="179" spans="1:10" s="6" customFormat="1" ht="22.5" x14ac:dyDescent="0.25">
      <c r="A179" s="346"/>
      <c r="B179" s="162" t="s">
        <v>249</v>
      </c>
      <c r="C179" s="163" t="s">
        <v>692</v>
      </c>
      <c r="D179" s="163" t="s">
        <v>783</v>
      </c>
      <c r="E179" s="163" t="s">
        <v>784</v>
      </c>
      <c r="F179" s="163" t="s">
        <v>785</v>
      </c>
      <c r="G179" s="163" t="s">
        <v>786</v>
      </c>
      <c r="H179" s="165">
        <v>62.8</v>
      </c>
      <c r="I179" s="165">
        <v>6.6</v>
      </c>
      <c r="J179" s="172">
        <f t="shared" si="8"/>
        <v>414.47999999999996</v>
      </c>
    </row>
    <row r="180" spans="1:10" s="6" customFormat="1" ht="22.5" x14ac:dyDescent="0.25">
      <c r="A180" s="346"/>
      <c r="B180" s="162" t="s">
        <v>19</v>
      </c>
      <c r="C180" s="163" t="s">
        <v>692</v>
      </c>
      <c r="D180" s="163" t="s">
        <v>787</v>
      </c>
      <c r="E180" s="163" t="s">
        <v>788</v>
      </c>
      <c r="F180" s="163" t="s">
        <v>789</v>
      </c>
      <c r="G180" s="163" t="s">
        <v>790</v>
      </c>
      <c r="H180" s="165">
        <v>145</v>
      </c>
      <c r="I180" s="165">
        <v>6.6</v>
      </c>
      <c r="J180" s="172">
        <f t="shared" si="8"/>
        <v>957</v>
      </c>
    </row>
    <row r="181" spans="1:10" s="6" customFormat="1" ht="22.5" x14ac:dyDescent="0.25">
      <c r="A181" s="346"/>
      <c r="B181" s="162" t="s">
        <v>107</v>
      </c>
      <c r="C181" s="163" t="s">
        <v>692</v>
      </c>
      <c r="D181" s="163" t="s">
        <v>791</v>
      </c>
      <c r="E181" s="163" t="s">
        <v>778</v>
      </c>
      <c r="F181" s="163" t="s">
        <v>792</v>
      </c>
      <c r="G181" s="163" t="s">
        <v>793</v>
      </c>
      <c r="H181" s="165">
        <v>144</v>
      </c>
      <c r="I181" s="165">
        <v>6.6</v>
      </c>
      <c r="J181" s="172">
        <f t="shared" si="8"/>
        <v>950.4</v>
      </c>
    </row>
    <row r="182" spans="1:10" s="6" customFormat="1" ht="22.5" x14ac:dyDescent="0.25">
      <c r="A182" s="346"/>
      <c r="B182" s="162" t="s">
        <v>31</v>
      </c>
      <c r="C182" s="163" t="s">
        <v>692</v>
      </c>
      <c r="D182" s="163" t="s">
        <v>794</v>
      </c>
      <c r="E182" s="163" t="s">
        <v>795</v>
      </c>
      <c r="F182" s="163" t="s">
        <v>796</v>
      </c>
      <c r="G182" s="163" t="s">
        <v>797</v>
      </c>
      <c r="H182" s="165">
        <v>147</v>
      </c>
      <c r="I182" s="165">
        <v>6.6</v>
      </c>
      <c r="J182" s="172">
        <f t="shared" si="8"/>
        <v>970.19999999999993</v>
      </c>
    </row>
    <row r="183" spans="1:10" x14ac:dyDescent="0.25">
      <c r="A183" s="345" t="s">
        <v>0</v>
      </c>
      <c r="B183" s="345"/>
      <c r="C183" s="345"/>
      <c r="D183" s="345"/>
      <c r="E183" s="345"/>
      <c r="F183" s="345"/>
      <c r="G183" s="345"/>
      <c r="H183" s="345"/>
      <c r="I183" s="345"/>
      <c r="J183" s="345"/>
    </row>
    <row r="184" spans="1:10" x14ac:dyDescent="0.25">
      <c r="A184" s="345" t="s">
        <v>1</v>
      </c>
      <c r="B184" s="345" t="s">
        <v>2</v>
      </c>
      <c r="C184" s="345" t="s">
        <v>254</v>
      </c>
      <c r="D184" s="345" t="s">
        <v>3</v>
      </c>
      <c r="E184" s="345"/>
      <c r="F184" s="345"/>
      <c r="G184" s="345"/>
      <c r="H184" s="166" t="s">
        <v>270</v>
      </c>
      <c r="I184" s="166" t="s">
        <v>271</v>
      </c>
      <c r="J184" s="166" t="s">
        <v>6</v>
      </c>
    </row>
    <row r="185" spans="1:10" x14ac:dyDescent="0.25">
      <c r="A185" s="345"/>
      <c r="B185" s="345"/>
      <c r="C185" s="345"/>
      <c r="D185" s="173" t="s">
        <v>7</v>
      </c>
      <c r="E185" s="173"/>
      <c r="F185" s="173"/>
      <c r="G185" s="173" t="s">
        <v>8</v>
      </c>
      <c r="H185" s="166" t="s">
        <v>9</v>
      </c>
      <c r="I185" s="166" t="s">
        <v>9</v>
      </c>
      <c r="J185" s="166" t="s">
        <v>10</v>
      </c>
    </row>
    <row r="186" spans="1:10" s="6" customFormat="1" ht="22.5" x14ac:dyDescent="0.25">
      <c r="A186" s="346">
        <v>14</v>
      </c>
      <c r="B186" s="162" t="s">
        <v>12</v>
      </c>
      <c r="C186" s="163" t="s">
        <v>692</v>
      </c>
      <c r="D186" s="163" t="s">
        <v>693</v>
      </c>
      <c r="E186" s="163" t="s">
        <v>694</v>
      </c>
      <c r="F186" s="163" t="s">
        <v>695</v>
      </c>
      <c r="G186" s="163" t="s">
        <v>696</v>
      </c>
      <c r="H186" s="165">
        <v>343</v>
      </c>
      <c r="I186" s="165">
        <v>6.6</v>
      </c>
      <c r="J186" s="165">
        <f>I186*H186</f>
        <v>2263.7999999999997</v>
      </c>
    </row>
    <row r="187" spans="1:10" s="6" customFormat="1" ht="22.5" x14ac:dyDescent="0.25">
      <c r="A187" s="346"/>
      <c r="B187" s="162" t="s">
        <v>134</v>
      </c>
      <c r="C187" s="163" t="s">
        <v>692</v>
      </c>
      <c r="D187" s="163" t="s">
        <v>697</v>
      </c>
      <c r="E187" s="163" t="s">
        <v>698</v>
      </c>
      <c r="F187" s="163" t="s">
        <v>699</v>
      </c>
      <c r="G187" s="163" t="s">
        <v>700</v>
      </c>
      <c r="H187" s="165">
        <v>192</v>
      </c>
      <c r="I187" s="165">
        <v>6.6</v>
      </c>
      <c r="J187" s="165">
        <f t="shared" ref="J187:J191" si="9">I187*H187</f>
        <v>1267.1999999999998</v>
      </c>
    </row>
    <row r="188" spans="1:10" s="6" customFormat="1" ht="22.5" x14ac:dyDescent="0.25">
      <c r="A188" s="346"/>
      <c r="B188" s="162" t="s">
        <v>250</v>
      </c>
      <c r="C188" s="163" t="s">
        <v>692</v>
      </c>
      <c r="D188" s="163" t="s">
        <v>701</v>
      </c>
      <c r="E188" s="163" t="s">
        <v>702</v>
      </c>
      <c r="F188" s="163" t="s">
        <v>703</v>
      </c>
      <c r="G188" s="163" t="s">
        <v>704</v>
      </c>
      <c r="H188" s="165">
        <v>191</v>
      </c>
      <c r="I188" s="165">
        <v>6.6</v>
      </c>
      <c r="J188" s="165">
        <f t="shared" si="9"/>
        <v>1260.5999999999999</v>
      </c>
    </row>
    <row r="189" spans="1:10" s="6" customFormat="1" ht="22.5" x14ac:dyDescent="0.25">
      <c r="A189" s="346"/>
      <c r="B189" s="162" t="s">
        <v>251</v>
      </c>
      <c r="C189" s="163" t="s">
        <v>692</v>
      </c>
      <c r="D189" s="163" t="s">
        <v>705</v>
      </c>
      <c r="E189" s="163" t="s">
        <v>706</v>
      </c>
      <c r="F189" s="163" t="s">
        <v>707</v>
      </c>
      <c r="G189" s="163" t="s">
        <v>708</v>
      </c>
      <c r="H189" s="165">
        <v>197</v>
      </c>
      <c r="I189" s="165">
        <v>6.6</v>
      </c>
      <c r="J189" s="165">
        <f t="shared" si="9"/>
        <v>1300.1999999999998</v>
      </c>
    </row>
    <row r="190" spans="1:10" s="6" customFormat="1" ht="22.5" x14ac:dyDescent="0.25">
      <c r="A190" s="346"/>
      <c r="B190" s="162" t="s">
        <v>252</v>
      </c>
      <c r="C190" s="163" t="s">
        <v>692</v>
      </c>
      <c r="D190" s="163" t="s">
        <v>709</v>
      </c>
      <c r="E190" s="163" t="s">
        <v>710</v>
      </c>
      <c r="F190" s="163" t="s">
        <v>711</v>
      </c>
      <c r="G190" s="163" t="s">
        <v>712</v>
      </c>
      <c r="H190" s="165">
        <v>189</v>
      </c>
      <c r="I190" s="165">
        <v>6.6</v>
      </c>
      <c r="J190" s="165">
        <f t="shared" si="9"/>
        <v>1247.3999999999999</v>
      </c>
    </row>
    <row r="191" spans="1:10" s="6" customFormat="1" ht="22.5" x14ac:dyDescent="0.25">
      <c r="A191" s="346"/>
      <c r="B191" s="162" t="s">
        <v>253</v>
      </c>
      <c r="C191" s="163" t="s">
        <v>692</v>
      </c>
      <c r="D191" s="163" t="s">
        <v>713</v>
      </c>
      <c r="E191" s="163" t="s">
        <v>714</v>
      </c>
      <c r="F191" s="163" t="s">
        <v>715</v>
      </c>
      <c r="G191" s="163" t="s">
        <v>716</v>
      </c>
      <c r="H191" s="165">
        <v>188</v>
      </c>
      <c r="I191" s="165">
        <v>6.6</v>
      </c>
      <c r="J191" s="165">
        <f t="shared" si="9"/>
        <v>1240.8</v>
      </c>
    </row>
    <row r="192" spans="1:10" x14ac:dyDescent="0.25">
      <c r="A192" s="81"/>
      <c r="B192" s="81"/>
      <c r="C192" s="81"/>
      <c r="D192" s="174"/>
      <c r="E192" s="174"/>
      <c r="F192" s="174"/>
      <c r="G192" s="175"/>
      <c r="H192" s="87">
        <f>SUM(H4:H191)</f>
        <v>52093.8</v>
      </c>
      <c r="I192" s="176"/>
      <c r="J192" s="87">
        <f>SUM(J4:J191)</f>
        <v>343819.0799999999</v>
      </c>
    </row>
    <row r="193" spans="1:10" x14ac:dyDescent="0.25">
      <c r="A193"/>
      <c r="B193"/>
      <c r="C193"/>
      <c r="D193" s="159"/>
      <c r="E193" s="159"/>
      <c r="F193" s="159"/>
      <c r="G193" s="79"/>
      <c r="H193" s="16"/>
      <c r="I193" s="16"/>
      <c r="J193" s="160"/>
    </row>
    <row r="194" spans="1:10" x14ac:dyDescent="0.25">
      <c r="A194"/>
      <c r="B194"/>
      <c r="C194"/>
      <c r="D194" s="159"/>
      <c r="E194" s="159"/>
      <c r="F194" s="159"/>
      <c r="G194" s="79"/>
      <c r="H194" s="16"/>
      <c r="I194" s="16"/>
      <c r="J194" s="160"/>
    </row>
    <row r="195" spans="1:10" x14ac:dyDescent="0.25">
      <c r="A195"/>
      <c r="B195"/>
      <c r="C195"/>
      <c r="D195" s="159"/>
      <c r="E195" s="159"/>
      <c r="F195" s="159"/>
      <c r="G195" s="79"/>
      <c r="H195" s="16"/>
      <c r="I195" s="16"/>
      <c r="J195" s="160"/>
    </row>
    <row r="196" spans="1:10" x14ac:dyDescent="0.25">
      <c r="A196"/>
      <c r="B196"/>
      <c r="C196"/>
      <c r="D196" s="159"/>
      <c r="E196" s="159"/>
      <c r="F196" s="159"/>
      <c r="G196" s="79"/>
      <c r="H196" s="16"/>
      <c r="I196" s="16"/>
      <c r="J196" s="160"/>
    </row>
    <row r="197" spans="1:10" x14ac:dyDescent="0.25">
      <c r="A197"/>
      <c r="B197"/>
      <c r="C197"/>
      <c r="D197" s="159"/>
      <c r="E197" s="159"/>
      <c r="F197" s="159"/>
      <c r="G197" s="79"/>
      <c r="H197" s="16"/>
      <c r="I197" s="16"/>
      <c r="J197" s="160"/>
    </row>
    <row r="198" spans="1:10" x14ac:dyDescent="0.25">
      <c r="A198"/>
      <c r="B198"/>
      <c r="C198"/>
      <c r="D198" s="159"/>
      <c r="E198" s="159"/>
      <c r="F198" s="159"/>
      <c r="G198" s="79"/>
      <c r="H198" s="16"/>
      <c r="I198" s="16"/>
      <c r="J198" s="160"/>
    </row>
    <row r="199" spans="1:10" x14ac:dyDescent="0.25">
      <c r="A199"/>
      <c r="B199"/>
      <c r="C199"/>
      <c r="D199" s="159"/>
      <c r="E199" s="159"/>
      <c r="F199" s="159"/>
      <c r="G199" s="79"/>
      <c r="H199" s="16"/>
      <c r="I199" s="16"/>
      <c r="J199" s="160"/>
    </row>
    <row r="200" spans="1:10" x14ac:dyDescent="0.25">
      <c r="A200"/>
      <c r="B200"/>
      <c r="C200"/>
      <c r="D200" s="159"/>
      <c r="E200" s="159"/>
      <c r="F200" s="159"/>
      <c r="G200" s="79"/>
      <c r="H200" s="16"/>
      <c r="I200" s="16"/>
      <c r="J200" s="160"/>
    </row>
    <row r="201" spans="1:10" x14ac:dyDescent="0.25">
      <c r="A201"/>
      <c r="B201"/>
      <c r="C201"/>
      <c r="D201" s="159"/>
      <c r="E201" s="159"/>
      <c r="F201" s="159"/>
      <c r="G201" s="79"/>
      <c r="H201" s="16"/>
      <c r="I201" s="16"/>
      <c r="J201" s="160"/>
    </row>
    <row r="202" spans="1:10" x14ac:dyDescent="0.25">
      <c r="A202"/>
      <c r="B202"/>
      <c r="C202"/>
      <c r="D202" s="159"/>
      <c r="E202" s="159"/>
      <c r="F202" s="159"/>
      <c r="G202" s="79"/>
      <c r="H202" s="16"/>
      <c r="I202" s="16"/>
      <c r="J202" s="160"/>
    </row>
    <row r="203" spans="1:10" x14ac:dyDescent="0.25">
      <c r="A203"/>
      <c r="B203"/>
      <c r="C203"/>
      <c r="D203" s="159"/>
      <c r="E203" s="159"/>
      <c r="F203" s="159"/>
      <c r="G203" s="79"/>
      <c r="H203" s="16"/>
      <c r="I203" s="16"/>
      <c r="J203" s="160"/>
    </row>
    <row r="204" spans="1:10" x14ac:dyDescent="0.25">
      <c r="A204"/>
      <c r="B204"/>
      <c r="C204"/>
      <c r="D204" s="159"/>
      <c r="E204" s="159"/>
      <c r="F204" s="159"/>
      <c r="G204" s="79"/>
      <c r="H204" s="16"/>
      <c r="I204" s="16"/>
      <c r="J204" s="160"/>
    </row>
    <row r="205" spans="1:10" x14ac:dyDescent="0.25">
      <c r="A205"/>
      <c r="B205"/>
      <c r="C205"/>
      <c r="D205" s="159"/>
      <c r="E205" s="159"/>
      <c r="F205" s="159"/>
      <c r="G205" s="79"/>
      <c r="H205" s="16"/>
      <c r="I205" s="16"/>
      <c r="J205" s="160"/>
    </row>
    <row r="206" spans="1:10" x14ac:dyDescent="0.25">
      <c r="A206"/>
      <c r="B206"/>
      <c r="C206"/>
      <c r="D206" s="159"/>
      <c r="E206" s="159"/>
      <c r="F206" s="159"/>
      <c r="G206" s="79"/>
      <c r="H206" s="16"/>
      <c r="I206" s="16"/>
      <c r="J206" s="160"/>
    </row>
    <row r="207" spans="1:10" x14ac:dyDescent="0.25">
      <c r="A207"/>
      <c r="B207"/>
      <c r="C207"/>
      <c r="D207" s="159"/>
      <c r="E207" s="159"/>
      <c r="F207" s="159"/>
      <c r="G207" s="79"/>
      <c r="H207" s="16"/>
      <c r="I207" s="16"/>
      <c r="J207" s="160"/>
    </row>
    <row r="208" spans="1:10" x14ac:dyDescent="0.25">
      <c r="A208"/>
      <c r="B208"/>
      <c r="C208"/>
      <c r="D208" s="159"/>
      <c r="E208" s="159"/>
      <c r="F208" s="159"/>
      <c r="G208" s="79"/>
      <c r="H208" s="16"/>
      <c r="I208" s="16"/>
      <c r="J208" s="160"/>
    </row>
    <row r="209" spans="1:10" x14ac:dyDescent="0.25">
      <c r="A209"/>
      <c r="B209"/>
      <c r="C209"/>
      <c r="D209" s="159"/>
      <c r="E209" s="159"/>
      <c r="F209" s="159"/>
      <c r="G209" s="79"/>
      <c r="H209" s="16"/>
      <c r="I209" s="16"/>
      <c r="J209" s="160"/>
    </row>
    <row r="210" spans="1:10" x14ac:dyDescent="0.25">
      <c r="A210"/>
      <c r="B210"/>
      <c r="C210"/>
      <c r="D210" s="159"/>
      <c r="E210" s="159"/>
      <c r="F210" s="159"/>
      <c r="G210" s="79"/>
      <c r="H210" s="16"/>
      <c r="I210" s="16"/>
      <c r="J210" s="160"/>
    </row>
    <row r="211" spans="1:10" x14ac:dyDescent="0.25">
      <c r="A211"/>
      <c r="B211"/>
      <c r="C211"/>
      <c r="D211" s="159"/>
      <c r="E211" s="159"/>
      <c r="F211" s="159"/>
      <c r="G211" s="79"/>
      <c r="H211" s="16"/>
      <c r="I211" s="16"/>
      <c r="J211" s="160"/>
    </row>
    <row r="212" spans="1:10" x14ac:dyDescent="0.25">
      <c r="A212"/>
      <c r="B212"/>
      <c r="C212"/>
      <c r="D212" s="159"/>
      <c r="E212" s="159"/>
      <c r="F212" s="159"/>
      <c r="G212" s="79"/>
      <c r="H212" s="16"/>
      <c r="I212" s="16"/>
      <c r="J212" s="160"/>
    </row>
    <row r="213" spans="1:10" x14ac:dyDescent="0.25">
      <c r="A213"/>
      <c r="B213"/>
      <c r="C213"/>
      <c r="D213" s="159"/>
      <c r="E213" s="159"/>
      <c r="F213" s="159"/>
      <c r="G213" s="79"/>
      <c r="H213" s="16"/>
      <c r="I213" s="16"/>
      <c r="J213" s="160"/>
    </row>
    <row r="214" spans="1:10" x14ac:dyDescent="0.25">
      <c r="A214"/>
      <c r="B214"/>
      <c r="C214"/>
      <c r="D214" s="159"/>
      <c r="E214" s="159"/>
      <c r="F214" s="159"/>
      <c r="G214" s="79"/>
      <c r="H214" s="16"/>
      <c r="I214" s="16"/>
      <c r="J214" s="160"/>
    </row>
    <row r="215" spans="1:10" x14ac:dyDescent="0.25">
      <c r="A215"/>
      <c r="B215"/>
      <c r="C215"/>
      <c r="D215" s="159"/>
      <c r="E215" s="159"/>
      <c r="F215" s="159"/>
      <c r="G215" s="79"/>
      <c r="H215" s="16"/>
      <c r="I215" s="16"/>
      <c r="J215" s="160"/>
    </row>
    <row r="216" spans="1:10" x14ac:dyDescent="0.25">
      <c r="A216"/>
      <c r="B216"/>
      <c r="C216"/>
      <c r="D216" s="159"/>
      <c r="E216" s="159"/>
      <c r="F216" s="159"/>
      <c r="G216" s="79"/>
      <c r="H216" s="16"/>
      <c r="I216" s="16"/>
      <c r="J216" s="160"/>
    </row>
    <row r="217" spans="1:10" x14ac:dyDescent="0.25">
      <c r="A217"/>
      <c r="B217"/>
      <c r="C217"/>
      <c r="D217" s="159"/>
      <c r="E217" s="159"/>
      <c r="F217" s="159"/>
      <c r="G217" s="79"/>
      <c r="H217" s="16"/>
      <c r="I217" s="16"/>
      <c r="J217" s="160"/>
    </row>
    <row r="218" spans="1:10" x14ac:dyDescent="0.25">
      <c r="A218"/>
      <c r="B218"/>
      <c r="C218"/>
      <c r="D218" s="159"/>
      <c r="E218" s="159"/>
      <c r="F218" s="159"/>
      <c r="G218" s="79"/>
      <c r="H218" s="16"/>
      <c r="I218" s="16"/>
      <c r="J218" s="160"/>
    </row>
    <row r="219" spans="1:10" x14ac:dyDescent="0.25">
      <c r="A219"/>
      <c r="B219"/>
      <c r="C219"/>
      <c r="D219" s="159"/>
      <c r="E219" s="159"/>
      <c r="F219" s="159"/>
      <c r="G219" s="79"/>
      <c r="H219" s="16"/>
      <c r="I219" s="16"/>
      <c r="J219" s="160"/>
    </row>
    <row r="220" spans="1:10" x14ac:dyDescent="0.25">
      <c r="A220"/>
      <c r="B220"/>
      <c r="C220"/>
      <c r="D220" s="159"/>
      <c r="E220" s="159"/>
      <c r="F220" s="159"/>
      <c r="G220" s="79"/>
      <c r="H220" s="16"/>
      <c r="I220" s="16"/>
      <c r="J220" s="160"/>
    </row>
    <row r="221" spans="1:10" x14ac:dyDescent="0.25">
      <c r="A221"/>
      <c r="B221"/>
      <c r="C221"/>
      <c r="D221" s="159"/>
      <c r="E221" s="159"/>
      <c r="F221" s="159"/>
      <c r="G221" s="79"/>
      <c r="H221" s="16"/>
      <c r="I221" s="16"/>
      <c r="J221" s="160"/>
    </row>
    <row r="222" spans="1:10" x14ac:dyDescent="0.25">
      <c r="A222"/>
      <c r="B222"/>
      <c r="C222"/>
      <c r="D222" s="159"/>
      <c r="E222" s="159"/>
      <c r="F222" s="159"/>
      <c r="G222" s="79"/>
      <c r="H222" s="16"/>
      <c r="I222" s="16"/>
      <c r="J222" s="160"/>
    </row>
    <row r="223" spans="1:10" x14ac:dyDescent="0.25">
      <c r="A223"/>
      <c r="B223"/>
      <c r="C223"/>
      <c r="D223" s="159"/>
      <c r="E223" s="159"/>
      <c r="F223" s="159"/>
      <c r="G223" s="79"/>
      <c r="H223" s="16"/>
      <c r="I223" s="16"/>
      <c r="J223" s="160"/>
    </row>
    <row r="224" spans="1:10" x14ac:dyDescent="0.25">
      <c r="A224"/>
      <c r="B224"/>
      <c r="C224"/>
      <c r="D224" s="159"/>
      <c r="E224" s="159"/>
      <c r="F224" s="159"/>
      <c r="G224" s="79"/>
      <c r="H224" s="16"/>
      <c r="I224" s="16"/>
      <c r="J224" s="160"/>
    </row>
    <row r="225" spans="1:10" x14ac:dyDescent="0.25">
      <c r="A225"/>
      <c r="B225"/>
      <c r="C225"/>
      <c r="D225" s="159"/>
      <c r="E225" s="159"/>
      <c r="F225" s="159"/>
      <c r="G225" s="79"/>
      <c r="H225" s="16"/>
      <c r="I225" s="16"/>
      <c r="J225" s="160"/>
    </row>
    <row r="226" spans="1:10" x14ac:dyDescent="0.25">
      <c r="A226"/>
      <c r="B226"/>
      <c r="C226"/>
      <c r="D226" s="159"/>
      <c r="E226" s="159"/>
      <c r="F226" s="159"/>
      <c r="G226" s="79"/>
      <c r="H226" s="16"/>
      <c r="I226" s="16"/>
      <c r="J226" s="160"/>
    </row>
    <row r="227" spans="1:10" x14ac:dyDescent="0.25">
      <c r="A227"/>
      <c r="B227"/>
      <c r="C227"/>
      <c r="D227" s="159"/>
      <c r="E227" s="159"/>
      <c r="F227" s="159"/>
      <c r="G227" s="79"/>
      <c r="H227" s="16"/>
      <c r="I227" s="16"/>
      <c r="J227" s="160"/>
    </row>
    <row r="228" spans="1:10" x14ac:dyDescent="0.25">
      <c r="A228"/>
      <c r="B228"/>
      <c r="C228"/>
      <c r="D228" s="159"/>
      <c r="E228" s="159"/>
      <c r="F228" s="159"/>
      <c r="G228" s="79"/>
      <c r="H228" s="16"/>
      <c r="I228" s="16"/>
      <c r="J228" s="160"/>
    </row>
    <row r="229" spans="1:10" x14ac:dyDescent="0.25">
      <c r="A229"/>
      <c r="B229"/>
      <c r="C229"/>
      <c r="D229" s="159"/>
      <c r="E229" s="159"/>
      <c r="F229" s="159"/>
      <c r="G229" s="79"/>
      <c r="H229" s="16"/>
      <c r="I229" s="16"/>
      <c r="J229" s="160"/>
    </row>
    <row r="230" spans="1:10" x14ac:dyDescent="0.25">
      <c r="A230"/>
      <c r="B230"/>
      <c r="C230"/>
      <c r="D230" s="159"/>
      <c r="E230" s="159"/>
      <c r="F230" s="159"/>
      <c r="G230" s="79"/>
      <c r="H230" s="16"/>
      <c r="I230" s="16"/>
      <c r="J230" s="160"/>
    </row>
    <row r="231" spans="1:10" x14ac:dyDescent="0.25">
      <c r="A231"/>
      <c r="B231"/>
      <c r="C231"/>
      <c r="D231" s="159"/>
      <c r="E231" s="159"/>
      <c r="F231" s="159"/>
      <c r="G231" s="79"/>
      <c r="H231" s="16"/>
      <c r="I231" s="16"/>
      <c r="J231" s="160"/>
    </row>
    <row r="232" spans="1:10" x14ac:dyDescent="0.25">
      <c r="A232"/>
      <c r="B232"/>
      <c r="C232"/>
      <c r="D232" s="159"/>
      <c r="E232" s="159"/>
      <c r="F232" s="159"/>
      <c r="G232" s="79"/>
      <c r="H232" s="16"/>
      <c r="I232" s="16"/>
      <c r="J232" s="160"/>
    </row>
    <row r="233" spans="1:10" x14ac:dyDescent="0.25">
      <c r="A233"/>
      <c r="B233"/>
      <c r="C233"/>
      <c r="D233" s="159"/>
      <c r="E233" s="159"/>
      <c r="F233" s="159"/>
      <c r="G233" s="79"/>
      <c r="H233" s="16"/>
      <c r="I233" s="16"/>
      <c r="J233" s="160"/>
    </row>
    <row r="234" spans="1:10" x14ac:dyDescent="0.25">
      <c r="A234"/>
      <c r="B234"/>
      <c r="C234"/>
      <c r="D234" s="159"/>
      <c r="E234" s="159"/>
      <c r="F234" s="159"/>
      <c r="G234" s="79"/>
      <c r="H234" s="16"/>
      <c r="I234" s="16"/>
      <c r="J234" s="160"/>
    </row>
    <row r="235" spans="1:10" x14ac:dyDescent="0.25">
      <c r="A235"/>
      <c r="B235"/>
      <c r="C235"/>
      <c r="D235" s="159"/>
      <c r="E235" s="159"/>
      <c r="F235" s="159"/>
      <c r="G235" s="79"/>
      <c r="H235" s="16"/>
      <c r="I235" s="16"/>
      <c r="J235" s="160"/>
    </row>
    <row r="236" spans="1:10" x14ac:dyDescent="0.25">
      <c r="A236"/>
      <c r="B236"/>
      <c r="C236"/>
      <c r="D236" s="159"/>
      <c r="E236" s="159"/>
      <c r="F236" s="159"/>
      <c r="G236" s="79"/>
      <c r="H236" s="16"/>
      <c r="I236" s="16"/>
      <c r="J236" s="160"/>
    </row>
    <row r="237" spans="1:10" x14ac:dyDescent="0.25">
      <c r="A237"/>
      <c r="B237"/>
      <c r="C237"/>
      <c r="D237" s="159"/>
      <c r="E237" s="159"/>
      <c r="F237" s="159"/>
      <c r="G237" s="79"/>
      <c r="H237" s="16"/>
      <c r="I237" s="16"/>
      <c r="J237" s="160"/>
    </row>
    <row r="238" spans="1:10" x14ac:dyDescent="0.25">
      <c r="A238"/>
      <c r="B238"/>
      <c r="C238"/>
      <c r="D238" s="159"/>
      <c r="E238" s="159"/>
      <c r="F238" s="159"/>
      <c r="G238" s="79"/>
      <c r="H238" s="16"/>
      <c r="I238" s="16"/>
      <c r="J238" s="160"/>
    </row>
    <row r="239" spans="1:10" x14ac:dyDescent="0.25">
      <c r="A239"/>
      <c r="B239"/>
      <c r="C239"/>
      <c r="D239" s="159"/>
      <c r="E239" s="159"/>
      <c r="F239" s="159"/>
      <c r="G239" s="79"/>
      <c r="H239" s="16"/>
      <c r="I239" s="16"/>
      <c r="J239" s="160"/>
    </row>
    <row r="240" spans="1:10" x14ac:dyDescent="0.25">
      <c r="A240"/>
      <c r="B240"/>
      <c r="C240"/>
      <c r="D240" s="159"/>
      <c r="E240" s="159"/>
      <c r="F240" s="159"/>
      <c r="G240" s="79"/>
      <c r="H240" s="16"/>
      <c r="I240" s="16"/>
      <c r="J240" s="160"/>
    </row>
    <row r="241" spans="1:10" x14ac:dyDescent="0.25">
      <c r="A241"/>
      <c r="B241"/>
      <c r="C241"/>
      <c r="D241" s="159"/>
      <c r="E241" s="159"/>
      <c r="F241" s="159"/>
      <c r="G241" s="79"/>
      <c r="H241" s="16"/>
      <c r="I241" s="16"/>
      <c r="J241" s="160"/>
    </row>
    <row r="242" spans="1:10" x14ac:dyDescent="0.25">
      <c r="A242"/>
      <c r="B242"/>
      <c r="C242"/>
      <c r="D242" s="159"/>
      <c r="E242" s="159"/>
      <c r="F242" s="159"/>
      <c r="G242" s="79"/>
      <c r="H242" s="16"/>
      <c r="I242" s="16"/>
      <c r="J242" s="160"/>
    </row>
    <row r="243" spans="1:10" x14ac:dyDescent="0.25">
      <c r="A243"/>
      <c r="B243"/>
      <c r="C243"/>
      <c r="D243" s="159"/>
      <c r="E243" s="159"/>
      <c r="F243" s="159"/>
      <c r="G243" s="79"/>
      <c r="H243" s="16"/>
      <c r="I243" s="16"/>
      <c r="J243" s="160"/>
    </row>
    <row r="244" spans="1:10" x14ac:dyDescent="0.25">
      <c r="A244"/>
      <c r="B244"/>
      <c r="C244"/>
      <c r="D244" s="159"/>
      <c r="E244" s="159"/>
      <c r="F244" s="159"/>
      <c r="G244" s="79"/>
      <c r="H244" s="16"/>
      <c r="I244" s="16"/>
      <c r="J244" s="160"/>
    </row>
    <row r="245" spans="1:10" x14ac:dyDescent="0.25">
      <c r="A245"/>
      <c r="B245"/>
      <c r="C245"/>
      <c r="D245" s="159"/>
      <c r="E245" s="159"/>
      <c r="F245" s="159"/>
      <c r="G245" s="79"/>
      <c r="H245" s="16"/>
      <c r="I245" s="16"/>
      <c r="J245" s="160"/>
    </row>
    <row r="246" spans="1:10" x14ac:dyDescent="0.25">
      <c r="A246"/>
      <c r="B246"/>
      <c r="C246"/>
      <c r="D246" s="159"/>
      <c r="E246" s="159"/>
      <c r="F246" s="159"/>
      <c r="G246" s="79"/>
      <c r="H246" s="16"/>
      <c r="I246" s="16"/>
      <c r="J246" s="160"/>
    </row>
    <row r="247" spans="1:10" x14ac:dyDescent="0.25">
      <c r="A247"/>
      <c r="B247"/>
      <c r="C247"/>
      <c r="D247" s="159"/>
      <c r="E247" s="159"/>
      <c r="F247" s="159"/>
      <c r="G247" s="79"/>
      <c r="H247" s="16"/>
      <c r="I247" s="16"/>
      <c r="J247" s="160"/>
    </row>
    <row r="248" spans="1:10" x14ac:dyDescent="0.25">
      <c r="A248"/>
      <c r="B248"/>
      <c r="C248"/>
      <c r="D248" s="159"/>
      <c r="E248" s="159"/>
      <c r="F248" s="159"/>
      <c r="G248" s="79"/>
      <c r="H248" s="16"/>
      <c r="I248" s="16"/>
      <c r="J248" s="160"/>
    </row>
    <row r="249" spans="1:10" x14ac:dyDescent="0.25">
      <c r="A249"/>
      <c r="B249"/>
      <c r="C249"/>
      <c r="D249" s="159"/>
      <c r="E249" s="159"/>
      <c r="F249" s="159"/>
      <c r="G249" s="79"/>
      <c r="H249" s="16"/>
      <c r="I249" s="16"/>
      <c r="J249" s="160"/>
    </row>
    <row r="250" spans="1:10" x14ac:dyDescent="0.25">
      <c r="A250"/>
      <c r="B250"/>
      <c r="C250"/>
      <c r="D250" s="159"/>
      <c r="E250" s="159"/>
      <c r="F250" s="159"/>
      <c r="G250" s="79"/>
      <c r="H250" s="16"/>
      <c r="I250" s="16"/>
      <c r="J250" s="160"/>
    </row>
    <row r="251" spans="1:10" x14ac:dyDescent="0.25">
      <c r="A251"/>
      <c r="B251"/>
      <c r="C251"/>
      <c r="D251" s="159"/>
      <c r="E251" s="159"/>
      <c r="F251" s="159"/>
      <c r="G251" s="79"/>
      <c r="H251" s="16"/>
      <c r="I251" s="16"/>
      <c r="J251" s="160"/>
    </row>
    <row r="252" spans="1:10" x14ac:dyDescent="0.25">
      <c r="A252"/>
      <c r="B252"/>
      <c r="C252"/>
      <c r="D252" s="159"/>
      <c r="E252" s="159"/>
      <c r="F252" s="159"/>
      <c r="G252" s="79"/>
      <c r="H252" s="16"/>
      <c r="I252" s="16"/>
      <c r="J252" s="160"/>
    </row>
    <row r="253" spans="1:10" x14ac:dyDescent="0.25">
      <c r="A253"/>
      <c r="B253"/>
      <c r="C253"/>
      <c r="D253" s="159"/>
      <c r="E253" s="159"/>
      <c r="F253" s="159"/>
      <c r="G253" s="79"/>
      <c r="H253" s="16"/>
      <c r="I253" s="16"/>
      <c r="J253" s="160"/>
    </row>
    <row r="254" spans="1:10" x14ac:dyDescent="0.25">
      <c r="A254"/>
      <c r="B254"/>
      <c r="C254"/>
      <c r="D254" s="159"/>
      <c r="E254" s="159"/>
      <c r="F254" s="159"/>
      <c r="G254" s="79"/>
      <c r="H254" s="16"/>
      <c r="I254" s="16"/>
      <c r="J254" s="160"/>
    </row>
    <row r="255" spans="1:10" x14ac:dyDescent="0.25">
      <c r="A255"/>
      <c r="B255"/>
      <c r="C255"/>
      <c r="D255" s="159"/>
      <c r="E255" s="159"/>
      <c r="F255" s="159"/>
      <c r="G255" s="79"/>
      <c r="H255" s="16"/>
      <c r="I255" s="16"/>
      <c r="J255" s="160"/>
    </row>
    <row r="256" spans="1:10" x14ac:dyDescent="0.25">
      <c r="A256"/>
      <c r="B256"/>
      <c r="C256"/>
      <c r="D256" s="159"/>
      <c r="E256" s="159"/>
      <c r="F256" s="159"/>
      <c r="G256" s="79"/>
      <c r="H256" s="16"/>
      <c r="I256" s="16"/>
      <c r="J256" s="160"/>
    </row>
    <row r="257" spans="1:10" x14ac:dyDescent="0.25">
      <c r="A257"/>
      <c r="B257"/>
      <c r="C257"/>
      <c r="D257" s="159"/>
      <c r="E257" s="159"/>
      <c r="F257" s="159"/>
      <c r="G257" s="79"/>
      <c r="H257" s="16"/>
      <c r="I257" s="16"/>
      <c r="J257" s="160"/>
    </row>
    <row r="258" spans="1:10" x14ac:dyDescent="0.25">
      <c r="A258"/>
      <c r="B258"/>
      <c r="C258"/>
      <c r="D258" s="159"/>
      <c r="E258" s="159"/>
      <c r="F258" s="159"/>
      <c r="G258" s="79"/>
      <c r="H258" s="16"/>
      <c r="I258" s="16"/>
      <c r="J258" s="160"/>
    </row>
    <row r="259" spans="1:10" x14ac:dyDescent="0.25">
      <c r="A259"/>
      <c r="B259"/>
      <c r="C259"/>
      <c r="D259" s="159"/>
      <c r="E259" s="159"/>
      <c r="F259" s="159"/>
      <c r="G259" s="79"/>
      <c r="H259" s="16"/>
      <c r="I259" s="16"/>
      <c r="J259" s="160"/>
    </row>
    <row r="260" spans="1:10" x14ac:dyDescent="0.25">
      <c r="A260"/>
      <c r="B260"/>
      <c r="C260"/>
      <c r="D260" s="159"/>
      <c r="E260" s="159"/>
      <c r="F260" s="159"/>
      <c r="G260" s="79"/>
      <c r="H260" s="16"/>
      <c r="I260" s="16"/>
      <c r="J260" s="160"/>
    </row>
    <row r="261" spans="1:10" x14ac:dyDescent="0.25">
      <c r="A261"/>
      <c r="B261"/>
      <c r="C261"/>
      <c r="D261" s="159"/>
      <c r="E261" s="159"/>
      <c r="F261" s="159"/>
      <c r="G261" s="79"/>
      <c r="H261" s="16"/>
      <c r="I261" s="16"/>
      <c r="J261" s="160"/>
    </row>
    <row r="262" spans="1:10" x14ac:dyDescent="0.25">
      <c r="A262"/>
      <c r="B262"/>
      <c r="C262"/>
      <c r="D262" s="159"/>
      <c r="E262" s="159"/>
      <c r="F262" s="159"/>
      <c r="G262" s="79"/>
      <c r="H262" s="16"/>
      <c r="I262" s="16"/>
      <c r="J262" s="160"/>
    </row>
    <row r="263" spans="1:10" x14ac:dyDescent="0.25">
      <c r="A263"/>
      <c r="B263"/>
      <c r="C263"/>
      <c r="D263" s="159"/>
      <c r="E263" s="159"/>
      <c r="F263" s="159"/>
      <c r="G263" s="79"/>
      <c r="H263" s="16"/>
      <c r="I263" s="16"/>
      <c r="J263" s="160"/>
    </row>
    <row r="264" spans="1:10" x14ac:dyDescent="0.25">
      <c r="A264"/>
      <c r="B264"/>
      <c r="C264"/>
      <c r="D264" s="159"/>
      <c r="E264" s="159"/>
      <c r="F264" s="159"/>
      <c r="G264" s="79"/>
      <c r="H264" s="16"/>
      <c r="I264" s="16"/>
      <c r="J264" s="160"/>
    </row>
    <row r="265" spans="1:10" x14ac:dyDescent="0.25">
      <c r="A265"/>
      <c r="B265"/>
      <c r="C265"/>
      <c r="D265" s="159"/>
      <c r="E265" s="159"/>
      <c r="F265" s="159"/>
      <c r="G265" s="79"/>
      <c r="H265" s="16"/>
      <c r="I265" s="16"/>
      <c r="J265" s="160"/>
    </row>
    <row r="266" spans="1:10" x14ac:dyDescent="0.25">
      <c r="A266"/>
      <c r="B266"/>
      <c r="C266"/>
      <c r="D266" s="159"/>
      <c r="E266" s="159"/>
      <c r="F266" s="159"/>
      <c r="G266" s="79"/>
      <c r="H266" s="16"/>
      <c r="I266" s="16"/>
      <c r="J266" s="160"/>
    </row>
    <row r="267" spans="1:10" x14ac:dyDescent="0.25">
      <c r="A267"/>
      <c r="B267"/>
      <c r="C267"/>
      <c r="D267" s="159"/>
      <c r="E267" s="159"/>
      <c r="F267" s="159"/>
      <c r="G267" s="79"/>
      <c r="H267" s="16"/>
      <c r="I267" s="16"/>
      <c r="J267" s="160"/>
    </row>
    <row r="268" spans="1:10" x14ac:dyDescent="0.25">
      <c r="A268"/>
      <c r="B268"/>
      <c r="C268"/>
      <c r="D268" s="159"/>
      <c r="E268" s="159"/>
      <c r="F268" s="159"/>
      <c r="G268" s="79"/>
      <c r="H268" s="16"/>
      <c r="I268" s="16"/>
      <c r="J268" s="160"/>
    </row>
    <row r="269" spans="1:10" x14ac:dyDescent="0.25">
      <c r="A269"/>
      <c r="B269"/>
      <c r="C269"/>
      <c r="D269" s="159"/>
      <c r="E269" s="159"/>
      <c r="F269" s="159"/>
      <c r="G269" s="79"/>
      <c r="H269" s="16"/>
      <c r="I269" s="16"/>
      <c r="J269" s="160"/>
    </row>
    <row r="270" spans="1:10" x14ac:dyDescent="0.25">
      <c r="A270"/>
      <c r="B270"/>
      <c r="C270"/>
      <c r="D270" s="159"/>
      <c r="E270" s="159"/>
      <c r="F270" s="159"/>
      <c r="G270" s="79"/>
      <c r="H270" s="16"/>
      <c r="I270" s="16"/>
      <c r="J270" s="160"/>
    </row>
    <row r="271" spans="1:10" x14ac:dyDescent="0.25">
      <c r="A271"/>
      <c r="B271"/>
      <c r="C271"/>
      <c r="D271" s="159"/>
      <c r="E271" s="159"/>
      <c r="F271" s="159"/>
      <c r="G271" s="79"/>
      <c r="H271" s="16"/>
      <c r="I271" s="16"/>
      <c r="J271" s="160"/>
    </row>
    <row r="272" spans="1:10" x14ac:dyDescent="0.25">
      <c r="A272"/>
      <c r="B272"/>
      <c r="C272"/>
      <c r="D272" s="159"/>
      <c r="E272" s="159"/>
      <c r="F272" s="159"/>
      <c r="G272" s="79"/>
      <c r="H272" s="16"/>
      <c r="I272" s="16"/>
      <c r="J272" s="160"/>
    </row>
    <row r="273" spans="1:10" x14ac:dyDescent="0.25">
      <c r="A273"/>
      <c r="B273"/>
      <c r="C273"/>
      <c r="D273" s="159"/>
      <c r="E273" s="159"/>
      <c r="F273" s="159"/>
      <c r="G273" s="79"/>
      <c r="H273" s="16"/>
      <c r="I273" s="16"/>
      <c r="J273" s="160"/>
    </row>
    <row r="274" spans="1:10" x14ac:dyDescent="0.25">
      <c r="A274"/>
      <c r="B274"/>
      <c r="C274"/>
      <c r="D274" s="159"/>
      <c r="E274" s="159"/>
      <c r="F274" s="159"/>
      <c r="G274" s="79"/>
      <c r="H274" s="16"/>
      <c r="I274" s="16"/>
      <c r="J274" s="160"/>
    </row>
    <row r="275" spans="1:10" x14ac:dyDescent="0.25">
      <c r="A275"/>
      <c r="B275"/>
      <c r="C275"/>
      <c r="D275" s="159"/>
      <c r="E275" s="159"/>
      <c r="F275" s="159"/>
      <c r="G275" s="79"/>
      <c r="H275" s="16"/>
      <c r="I275" s="16"/>
      <c r="J275" s="160"/>
    </row>
    <row r="276" spans="1:10" x14ac:dyDescent="0.25">
      <c r="A276"/>
      <c r="B276"/>
      <c r="C276"/>
      <c r="D276" s="159"/>
      <c r="E276" s="159"/>
      <c r="F276" s="159"/>
      <c r="G276" s="79"/>
      <c r="H276" s="16"/>
      <c r="I276" s="16"/>
      <c r="J276" s="160"/>
    </row>
    <row r="277" spans="1:10" x14ac:dyDescent="0.25">
      <c r="A277"/>
      <c r="B277"/>
      <c r="C277"/>
      <c r="D277" s="159"/>
      <c r="E277" s="159"/>
      <c r="F277" s="159"/>
      <c r="G277" s="79"/>
      <c r="H277" s="16"/>
      <c r="I277" s="16"/>
      <c r="J277" s="160"/>
    </row>
    <row r="278" spans="1:10" x14ac:dyDescent="0.25">
      <c r="A278"/>
      <c r="B278"/>
      <c r="C278"/>
      <c r="D278" s="159"/>
      <c r="E278" s="159"/>
      <c r="F278" s="159"/>
      <c r="G278" s="79"/>
      <c r="H278" s="16"/>
      <c r="I278" s="16"/>
      <c r="J278" s="160"/>
    </row>
    <row r="279" spans="1:10" x14ac:dyDescent="0.25">
      <c r="A279"/>
      <c r="B279"/>
      <c r="C279"/>
      <c r="D279" s="159"/>
      <c r="E279" s="159"/>
      <c r="F279" s="159"/>
      <c r="G279" s="79"/>
      <c r="H279" s="16"/>
      <c r="I279" s="16"/>
      <c r="J279" s="160"/>
    </row>
    <row r="280" spans="1:10" x14ac:dyDescent="0.25">
      <c r="A280"/>
      <c r="B280"/>
      <c r="C280"/>
      <c r="D280" s="159"/>
      <c r="E280" s="159"/>
      <c r="F280" s="159"/>
      <c r="G280" s="79"/>
      <c r="H280" s="16"/>
      <c r="I280" s="16"/>
      <c r="J280" s="160"/>
    </row>
    <row r="281" spans="1:10" x14ac:dyDescent="0.25">
      <c r="A281"/>
      <c r="B281"/>
      <c r="C281"/>
      <c r="D281" s="159"/>
      <c r="E281" s="159"/>
      <c r="F281" s="159"/>
      <c r="G281" s="79"/>
      <c r="H281" s="16"/>
      <c r="I281" s="16"/>
      <c r="J281" s="160"/>
    </row>
    <row r="282" spans="1:10" x14ac:dyDescent="0.25">
      <c r="A282"/>
      <c r="B282"/>
      <c r="C282"/>
      <c r="D282" s="159"/>
      <c r="E282" s="159"/>
      <c r="F282" s="159"/>
      <c r="G282" s="79"/>
      <c r="H282" s="16"/>
      <c r="I282" s="16"/>
      <c r="J282" s="160"/>
    </row>
    <row r="283" spans="1:10" x14ac:dyDescent="0.25">
      <c r="A283"/>
      <c r="B283"/>
      <c r="C283"/>
      <c r="D283" s="159"/>
      <c r="E283" s="159"/>
      <c r="F283" s="159"/>
      <c r="G283" s="79"/>
      <c r="H283" s="16"/>
      <c r="I283" s="16"/>
      <c r="J283" s="160"/>
    </row>
    <row r="284" spans="1:10" x14ac:dyDescent="0.25">
      <c r="A284"/>
      <c r="B284"/>
      <c r="C284"/>
      <c r="D284" s="159"/>
      <c r="E284" s="159"/>
      <c r="F284" s="159"/>
      <c r="G284" s="79"/>
      <c r="H284" s="16"/>
      <c r="I284" s="16"/>
      <c r="J284" s="160"/>
    </row>
    <row r="285" spans="1:10" x14ac:dyDescent="0.25">
      <c r="A285"/>
      <c r="B285"/>
      <c r="C285"/>
      <c r="D285" s="159"/>
      <c r="E285" s="159"/>
      <c r="F285" s="159"/>
      <c r="G285" s="79"/>
      <c r="H285" s="16"/>
      <c r="I285" s="16"/>
      <c r="J285" s="160"/>
    </row>
    <row r="286" spans="1:10" x14ac:dyDescent="0.25">
      <c r="A286"/>
      <c r="B286"/>
      <c r="C286"/>
      <c r="D286" s="159"/>
      <c r="E286" s="159"/>
      <c r="F286" s="159"/>
      <c r="G286" s="79"/>
      <c r="H286" s="16"/>
      <c r="I286" s="16"/>
      <c r="J286" s="160"/>
    </row>
    <row r="287" spans="1:10" x14ac:dyDescent="0.25">
      <c r="A287"/>
      <c r="B287"/>
      <c r="C287"/>
      <c r="D287" s="159"/>
      <c r="E287" s="159"/>
      <c r="F287" s="159"/>
      <c r="G287" s="79"/>
      <c r="H287" s="16"/>
      <c r="I287" s="16"/>
      <c r="J287" s="160"/>
    </row>
    <row r="288" spans="1:10" x14ac:dyDescent="0.25">
      <c r="A288"/>
      <c r="B288"/>
      <c r="C288"/>
      <c r="D288" s="159"/>
      <c r="E288" s="159"/>
      <c r="F288" s="159"/>
      <c r="G288" s="79"/>
      <c r="H288" s="16"/>
      <c r="I288" s="16"/>
      <c r="J288" s="160"/>
    </row>
    <row r="289" spans="1:10" x14ac:dyDescent="0.25">
      <c r="A289"/>
      <c r="B289"/>
      <c r="C289"/>
      <c r="D289" s="159"/>
      <c r="E289" s="159"/>
      <c r="F289" s="159"/>
      <c r="G289" s="79"/>
      <c r="H289" s="16"/>
      <c r="I289" s="16"/>
      <c r="J289" s="160"/>
    </row>
    <row r="290" spans="1:10" x14ac:dyDescent="0.25">
      <c r="A290"/>
      <c r="B290"/>
      <c r="C290"/>
      <c r="D290" s="159"/>
      <c r="E290" s="159"/>
      <c r="F290" s="159"/>
      <c r="G290" s="79"/>
      <c r="H290" s="16"/>
      <c r="I290" s="16"/>
      <c r="J290" s="160"/>
    </row>
    <row r="291" spans="1:10" x14ac:dyDescent="0.25">
      <c r="A291"/>
      <c r="B291"/>
      <c r="C291"/>
      <c r="D291" s="159"/>
      <c r="E291" s="159"/>
      <c r="F291" s="159"/>
      <c r="G291" s="79"/>
      <c r="H291" s="16"/>
      <c r="I291" s="16"/>
      <c r="J291" s="160"/>
    </row>
    <row r="292" spans="1:10" x14ac:dyDescent="0.25">
      <c r="A292"/>
      <c r="B292"/>
      <c r="C292"/>
      <c r="D292" s="159"/>
      <c r="E292" s="159"/>
      <c r="F292" s="159"/>
      <c r="G292" s="79"/>
      <c r="H292" s="16"/>
      <c r="I292" s="16"/>
      <c r="J292" s="160"/>
    </row>
    <row r="293" spans="1:10" x14ac:dyDescent="0.25">
      <c r="A293"/>
      <c r="B293"/>
      <c r="C293"/>
      <c r="D293" s="159"/>
      <c r="E293" s="159"/>
      <c r="F293" s="159"/>
      <c r="G293" s="79"/>
      <c r="H293" s="16"/>
      <c r="I293" s="16"/>
      <c r="J293" s="160"/>
    </row>
    <row r="294" spans="1:10" x14ac:dyDescent="0.25">
      <c r="A294"/>
      <c r="B294"/>
      <c r="C294"/>
      <c r="D294" s="159"/>
      <c r="E294" s="159"/>
      <c r="F294" s="159"/>
      <c r="G294" s="79"/>
      <c r="H294" s="16"/>
      <c r="I294" s="16"/>
      <c r="J294" s="160"/>
    </row>
    <row r="295" spans="1:10" x14ac:dyDescent="0.25">
      <c r="A295"/>
      <c r="B295"/>
      <c r="C295"/>
      <c r="D295" s="159"/>
      <c r="E295" s="159"/>
      <c r="F295" s="159"/>
      <c r="G295" s="79"/>
      <c r="H295" s="16"/>
      <c r="I295" s="16"/>
      <c r="J295" s="160"/>
    </row>
    <row r="296" spans="1:10" x14ac:dyDescent="0.25">
      <c r="A296"/>
      <c r="B296"/>
      <c r="C296"/>
      <c r="D296" s="159"/>
      <c r="E296" s="159"/>
      <c r="F296" s="159"/>
      <c r="G296" s="79"/>
      <c r="H296" s="16"/>
      <c r="I296" s="16"/>
      <c r="J296" s="160"/>
    </row>
    <row r="297" spans="1:10" x14ac:dyDescent="0.25">
      <c r="A297"/>
      <c r="B297"/>
      <c r="C297"/>
      <c r="D297" s="159"/>
      <c r="E297" s="159"/>
      <c r="F297" s="159"/>
      <c r="G297" s="79"/>
      <c r="H297" s="16"/>
      <c r="I297" s="16"/>
      <c r="J297" s="160"/>
    </row>
    <row r="298" spans="1:10" x14ac:dyDescent="0.25">
      <c r="A298"/>
      <c r="B298"/>
      <c r="C298"/>
      <c r="D298" s="159"/>
      <c r="E298" s="159"/>
      <c r="F298" s="159"/>
      <c r="G298" s="79"/>
      <c r="H298" s="16"/>
      <c r="I298" s="16"/>
      <c r="J298" s="160"/>
    </row>
    <row r="299" spans="1:10" x14ac:dyDescent="0.25">
      <c r="A299"/>
      <c r="B299"/>
      <c r="C299"/>
      <c r="D299" s="159"/>
      <c r="E299" s="159"/>
      <c r="F299" s="159"/>
      <c r="G299" s="79"/>
      <c r="H299" s="16"/>
      <c r="I299" s="16"/>
      <c r="J299" s="160"/>
    </row>
    <row r="300" spans="1:10" x14ac:dyDescent="0.25">
      <c r="A300"/>
      <c r="B300"/>
      <c r="C300"/>
      <c r="D300" s="159"/>
      <c r="E300" s="159"/>
      <c r="F300" s="159"/>
      <c r="G300" s="79"/>
      <c r="H300" s="16"/>
      <c r="I300" s="16"/>
      <c r="J300" s="160"/>
    </row>
    <row r="301" spans="1:10" x14ac:dyDescent="0.25">
      <c r="A301"/>
      <c r="B301"/>
      <c r="C301"/>
      <c r="D301" s="159"/>
      <c r="E301" s="159"/>
      <c r="F301" s="159"/>
      <c r="G301" s="79"/>
      <c r="H301" s="16"/>
      <c r="I301" s="16"/>
      <c r="J301" s="160"/>
    </row>
    <row r="302" spans="1:10" x14ac:dyDescent="0.25">
      <c r="A302"/>
      <c r="B302"/>
      <c r="C302"/>
      <c r="D302" s="159"/>
      <c r="E302" s="159"/>
      <c r="F302" s="159"/>
      <c r="G302" s="79"/>
      <c r="H302" s="16"/>
      <c r="I302" s="16"/>
      <c r="J302" s="160"/>
    </row>
    <row r="303" spans="1:10" x14ac:dyDescent="0.25">
      <c r="A303"/>
      <c r="B303"/>
      <c r="C303"/>
      <c r="D303" s="159"/>
      <c r="E303" s="159"/>
      <c r="F303" s="159"/>
      <c r="G303" s="79"/>
      <c r="H303" s="16"/>
      <c r="I303" s="16"/>
      <c r="J303" s="160"/>
    </row>
    <row r="304" spans="1:10" x14ac:dyDescent="0.25">
      <c r="A304"/>
      <c r="B304"/>
      <c r="C304"/>
      <c r="D304" s="159"/>
      <c r="E304" s="159"/>
      <c r="F304" s="159"/>
      <c r="G304" s="79"/>
      <c r="H304" s="16"/>
      <c r="I304" s="16"/>
      <c r="J304" s="160"/>
    </row>
    <row r="305" spans="1:10" x14ac:dyDescent="0.25">
      <c r="A305"/>
      <c r="B305"/>
      <c r="C305"/>
      <c r="D305" s="159"/>
      <c r="E305" s="159"/>
      <c r="F305" s="159"/>
      <c r="G305" s="79"/>
      <c r="H305" s="16"/>
      <c r="I305" s="16"/>
      <c r="J305" s="160"/>
    </row>
    <row r="306" spans="1:10" x14ac:dyDescent="0.25">
      <c r="A306"/>
      <c r="B306"/>
      <c r="C306"/>
      <c r="D306" s="159"/>
      <c r="E306" s="159"/>
      <c r="F306" s="159"/>
      <c r="G306" s="79"/>
      <c r="H306" s="16"/>
      <c r="I306" s="16"/>
      <c r="J306" s="160"/>
    </row>
    <row r="307" spans="1:10" x14ac:dyDescent="0.25">
      <c r="A307"/>
      <c r="B307"/>
      <c r="C307"/>
      <c r="D307" s="159"/>
      <c r="E307" s="159"/>
      <c r="F307" s="159"/>
      <c r="G307" s="79"/>
      <c r="H307" s="16"/>
      <c r="I307" s="16"/>
      <c r="J307" s="160"/>
    </row>
    <row r="308" spans="1:10" x14ac:dyDescent="0.25">
      <c r="A308"/>
      <c r="B308"/>
      <c r="C308"/>
      <c r="D308" s="159"/>
      <c r="E308" s="159"/>
      <c r="F308" s="159"/>
      <c r="G308" s="79"/>
      <c r="H308" s="16"/>
      <c r="I308" s="16"/>
      <c r="J308" s="160"/>
    </row>
    <row r="309" spans="1:10" x14ac:dyDescent="0.25">
      <c r="A309"/>
      <c r="B309"/>
      <c r="C309"/>
      <c r="D309" s="159"/>
      <c r="E309" s="159"/>
      <c r="F309" s="159"/>
      <c r="G309" s="79"/>
      <c r="H309" s="16"/>
      <c r="I309" s="16"/>
      <c r="J309" s="160"/>
    </row>
    <row r="310" spans="1:10" x14ac:dyDescent="0.25">
      <c r="A310"/>
      <c r="B310"/>
      <c r="C310"/>
      <c r="D310" s="159"/>
      <c r="E310" s="159"/>
      <c r="F310" s="159"/>
      <c r="G310" s="79"/>
      <c r="H310" s="16"/>
      <c r="I310" s="16"/>
      <c r="J310" s="160"/>
    </row>
    <row r="311" spans="1:10" x14ac:dyDescent="0.25">
      <c r="A311"/>
      <c r="B311"/>
      <c r="C311"/>
      <c r="D311" s="159"/>
      <c r="E311" s="159"/>
      <c r="F311" s="159"/>
      <c r="G311" s="79"/>
      <c r="H311" s="16"/>
      <c r="I311" s="16"/>
      <c r="J311" s="160"/>
    </row>
    <row r="312" spans="1:10" x14ac:dyDescent="0.25">
      <c r="A312"/>
      <c r="B312"/>
      <c r="C312"/>
      <c r="D312" s="159"/>
      <c r="E312" s="159"/>
      <c r="F312" s="159"/>
      <c r="G312" s="79"/>
      <c r="H312" s="16"/>
      <c r="I312" s="16"/>
      <c r="J312" s="160"/>
    </row>
    <row r="313" spans="1:10" x14ac:dyDescent="0.25">
      <c r="A313"/>
      <c r="B313"/>
      <c r="C313"/>
      <c r="D313" s="159"/>
      <c r="E313" s="159"/>
      <c r="F313" s="159"/>
      <c r="G313" s="79"/>
      <c r="H313" s="16"/>
      <c r="I313" s="16"/>
      <c r="J313" s="160"/>
    </row>
    <row r="314" spans="1:10" x14ac:dyDescent="0.25">
      <c r="A314"/>
      <c r="B314"/>
      <c r="C314"/>
      <c r="D314" s="159"/>
      <c r="E314" s="159"/>
      <c r="F314" s="159"/>
      <c r="G314" s="79"/>
      <c r="H314" s="16"/>
      <c r="I314" s="16"/>
      <c r="J314" s="160"/>
    </row>
    <row r="315" spans="1:10" x14ac:dyDescent="0.25">
      <c r="A315"/>
      <c r="B315"/>
      <c r="C315"/>
      <c r="D315" s="159"/>
      <c r="E315" s="159"/>
      <c r="F315" s="159"/>
      <c r="G315" s="79"/>
      <c r="H315" s="16"/>
      <c r="I315" s="16"/>
      <c r="J315" s="160"/>
    </row>
    <row r="316" spans="1:10" x14ac:dyDescent="0.25">
      <c r="A316"/>
      <c r="B316"/>
      <c r="C316"/>
      <c r="D316" s="159"/>
      <c r="E316" s="159"/>
      <c r="F316" s="159"/>
      <c r="G316" s="79"/>
      <c r="H316" s="16"/>
      <c r="I316" s="16"/>
      <c r="J316" s="160"/>
    </row>
    <row r="317" spans="1:10" x14ac:dyDescent="0.25">
      <c r="A317"/>
      <c r="B317"/>
      <c r="C317"/>
      <c r="D317" s="159"/>
      <c r="E317" s="159"/>
      <c r="F317" s="159"/>
      <c r="G317" s="79"/>
      <c r="H317" s="16"/>
      <c r="I317" s="16"/>
      <c r="J317" s="160"/>
    </row>
    <row r="318" spans="1:10" x14ac:dyDescent="0.25">
      <c r="A318"/>
      <c r="B318"/>
      <c r="C318"/>
      <c r="D318" s="159"/>
      <c r="E318" s="159"/>
      <c r="F318" s="159"/>
      <c r="G318" s="79"/>
      <c r="H318" s="16"/>
      <c r="I318" s="16"/>
      <c r="J318" s="160"/>
    </row>
    <row r="319" spans="1:10" x14ac:dyDescent="0.25">
      <c r="A319"/>
      <c r="B319"/>
      <c r="C319"/>
      <c r="D319" s="159"/>
      <c r="E319" s="159"/>
      <c r="F319" s="159"/>
      <c r="G319" s="79"/>
      <c r="H319" s="16"/>
      <c r="I319" s="16"/>
      <c r="J319" s="160"/>
    </row>
    <row r="320" spans="1:10" x14ac:dyDescent="0.25">
      <c r="A320"/>
      <c r="B320"/>
      <c r="C320"/>
      <c r="D320" s="159"/>
      <c r="E320" s="159"/>
      <c r="F320" s="159"/>
      <c r="G320" s="79"/>
      <c r="H320" s="16"/>
      <c r="I320" s="16"/>
      <c r="J320" s="160"/>
    </row>
    <row r="321" spans="1:10" x14ac:dyDescent="0.25">
      <c r="A321"/>
      <c r="B321"/>
      <c r="C321"/>
      <c r="D321" s="159"/>
      <c r="E321" s="159"/>
      <c r="F321" s="159"/>
      <c r="G321" s="79"/>
      <c r="H321" s="16"/>
      <c r="I321" s="16"/>
      <c r="J321" s="160"/>
    </row>
    <row r="322" spans="1:10" x14ac:dyDescent="0.25">
      <c r="A322"/>
      <c r="B322"/>
      <c r="C322"/>
      <c r="D322" s="159"/>
      <c r="E322" s="159"/>
      <c r="F322" s="159"/>
      <c r="G322" s="79"/>
      <c r="H322" s="16"/>
      <c r="I322" s="16"/>
      <c r="J322" s="160"/>
    </row>
    <row r="323" spans="1:10" x14ac:dyDescent="0.25">
      <c r="A323"/>
      <c r="B323"/>
      <c r="C323"/>
      <c r="D323" s="159"/>
      <c r="E323" s="159"/>
      <c r="F323" s="159"/>
      <c r="G323" s="79"/>
      <c r="H323" s="16"/>
      <c r="I323" s="16"/>
      <c r="J323" s="160"/>
    </row>
    <row r="324" spans="1:10" x14ac:dyDescent="0.25">
      <c r="A324"/>
      <c r="B324"/>
      <c r="C324"/>
      <c r="D324" s="159"/>
      <c r="E324" s="159"/>
      <c r="F324" s="159"/>
      <c r="G324" s="79"/>
      <c r="H324" s="16"/>
      <c r="I324" s="16"/>
      <c r="J324" s="160"/>
    </row>
    <row r="325" spans="1:10" x14ac:dyDescent="0.25">
      <c r="A325"/>
      <c r="B325"/>
      <c r="C325"/>
      <c r="D325" s="159"/>
      <c r="E325" s="159"/>
      <c r="F325" s="159"/>
      <c r="G325" s="79"/>
      <c r="H325" s="16"/>
      <c r="I325" s="16"/>
      <c r="J325" s="160"/>
    </row>
    <row r="326" spans="1:10" x14ac:dyDescent="0.25">
      <c r="A326"/>
      <c r="B326"/>
      <c r="C326"/>
      <c r="D326" s="159"/>
      <c r="E326" s="159"/>
      <c r="F326" s="159"/>
      <c r="G326" s="79"/>
      <c r="H326" s="16"/>
      <c r="I326" s="16"/>
      <c r="J326" s="160"/>
    </row>
    <row r="327" spans="1:10" x14ac:dyDescent="0.25">
      <c r="A327"/>
      <c r="B327"/>
      <c r="C327"/>
      <c r="D327" s="159"/>
      <c r="E327" s="159"/>
      <c r="F327" s="159"/>
      <c r="G327" s="79"/>
      <c r="H327" s="16"/>
      <c r="I327" s="16"/>
      <c r="J327" s="160"/>
    </row>
    <row r="328" spans="1:10" x14ac:dyDescent="0.25">
      <c r="A328"/>
      <c r="B328"/>
      <c r="C328"/>
      <c r="D328" s="159"/>
      <c r="E328" s="159"/>
      <c r="F328" s="159"/>
      <c r="G328" s="79"/>
      <c r="H328" s="16"/>
      <c r="I328" s="16"/>
      <c r="J328" s="160"/>
    </row>
    <row r="329" spans="1:10" x14ac:dyDescent="0.25">
      <c r="A329"/>
      <c r="B329"/>
      <c r="C329"/>
      <c r="D329" s="159"/>
      <c r="E329" s="159"/>
      <c r="F329" s="159"/>
      <c r="G329" s="79"/>
      <c r="H329" s="16"/>
      <c r="I329" s="16"/>
      <c r="J329" s="160"/>
    </row>
    <row r="330" spans="1:10" x14ac:dyDescent="0.25">
      <c r="A330"/>
      <c r="B330"/>
      <c r="C330"/>
      <c r="D330" s="159"/>
      <c r="E330" s="159"/>
      <c r="F330" s="159"/>
      <c r="G330" s="79"/>
      <c r="H330" s="16"/>
      <c r="I330" s="16"/>
      <c r="J330" s="160"/>
    </row>
    <row r="331" spans="1:10" x14ac:dyDescent="0.25">
      <c r="A331"/>
      <c r="B331"/>
      <c r="C331"/>
      <c r="D331" s="159"/>
      <c r="E331" s="159"/>
      <c r="F331" s="159"/>
      <c r="G331" s="79"/>
      <c r="H331" s="16"/>
      <c r="I331" s="16"/>
      <c r="J331" s="160"/>
    </row>
    <row r="332" spans="1:10" x14ac:dyDescent="0.25">
      <c r="A332"/>
      <c r="B332"/>
      <c r="C332"/>
      <c r="D332" s="159"/>
      <c r="E332" s="159"/>
      <c r="F332" s="159"/>
      <c r="G332" s="79"/>
      <c r="H332" s="16"/>
      <c r="I332" s="16"/>
      <c r="J332" s="160"/>
    </row>
    <row r="333" spans="1:10" x14ac:dyDescent="0.25">
      <c r="A333"/>
      <c r="B333"/>
      <c r="C333"/>
      <c r="D333" s="159"/>
      <c r="E333" s="159"/>
      <c r="F333" s="159"/>
      <c r="G333" s="79"/>
      <c r="H333" s="16"/>
      <c r="I333" s="16"/>
      <c r="J333" s="160"/>
    </row>
    <row r="334" spans="1:10" x14ac:dyDescent="0.25">
      <c r="A334"/>
      <c r="B334"/>
      <c r="C334"/>
      <c r="D334" s="159"/>
      <c r="E334" s="159"/>
      <c r="F334" s="159"/>
      <c r="G334" s="79"/>
      <c r="H334" s="16"/>
      <c r="I334" s="16"/>
      <c r="J334" s="160"/>
    </row>
    <row r="335" spans="1:10" x14ac:dyDescent="0.25">
      <c r="A335"/>
      <c r="B335"/>
      <c r="C335"/>
      <c r="D335" s="159"/>
      <c r="E335" s="159"/>
      <c r="F335" s="159"/>
      <c r="G335" s="79"/>
      <c r="H335" s="16"/>
      <c r="I335" s="16"/>
      <c r="J335" s="160"/>
    </row>
    <row r="336" spans="1:10" x14ac:dyDescent="0.25">
      <c r="A336"/>
      <c r="B336"/>
      <c r="C336"/>
      <c r="D336" s="159"/>
      <c r="E336" s="159"/>
      <c r="F336" s="159"/>
      <c r="G336" s="79"/>
      <c r="H336" s="16"/>
      <c r="I336" s="16"/>
      <c r="J336" s="160"/>
    </row>
    <row r="337" spans="1:10" x14ac:dyDescent="0.25">
      <c r="A337"/>
      <c r="B337"/>
      <c r="C337"/>
      <c r="D337" s="159"/>
      <c r="E337" s="159"/>
      <c r="F337" s="159"/>
      <c r="G337" s="79"/>
      <c r="H337" s="16"/>
      <c r="I337" s="16"/>
      <c r="J337" s="160"/>
    </row>
    <row r="338" spans="1:10" x14ac:dyDescent="0.25">
      <c r="A338"/>
      <c r="B338"/>
      <c r="C338"/>
      <c r="D338" s="159"/>
      <c r="E338" s="159"/>
      <c r="F338" s="159"/>
      <c r="G338" s="79"/>
      <c r="H338" s="16"/>
      <c r="I338" s="16"/>
      <c r="J338" s="160"/>
    </row>
    <row r="339" spans="1:10" x14ac:dyDescent="0.25">
      <c r="A339"/>
      <c r="B339"/>
      <c r="C339"/>
      <c r="D339" s="159"/>
      <c r="E339" s="159"/>
      <c r="F339" s="159"/>
      <c r="G339" s="79"/>
      <c r="H339" s="16"/>
      <c r="I339" s="16"/>
      <c r="J339" s="160"/>
    </row>
    <row r="340" spans="1:10" x14ac:dyDescent="0.25">
      <c r="A340"/>
      <c r="B340"/>
      <c r="C340"/>
      <c r="D340" s="159"/>
      <c r="E340" s="159"/>
      <c r="F340" s="159"/>
      <c r="G340" s="79"/>
      <c r="H340" s="16"/>
      <c r="I340" s="16"/>
      <c r="J340" s="160"/>
    </row>
    <row r="341" spans="1:10" x14ac:dyDescent="0.25">
      <c r="A341"/>
      <c r="B341"/>
      <c r="C341"/>
      <c r="D341" s="159"/>
      <c r="E341" s="159"/>
      <c r="F341" s="159"/>
      <c r="G341" s="79"/>
      <c r="H341" s="16"/>
      <c r="I341" s="16"/>
      <c r="J341" s="160"/>
    </row>
    <row r="342" spans="1:10" x14ac:dyDescent="0.25">
      <c r="A342"/>
      <c r="B342"/>
      <c r="C342"/>
      <c r="D342" s="159"/>
      <c r="E342" s="159"/>
      <c r="F342" s="159"/>
      <c r="G342" s="79"/>
      <c r="H342" s="16"/>
      <c r="I342" s="16"/>
      <c r="J342" s="160"/>
    </row>
    <row r="343" spans="1:10" x14ac:dyDescent="0.25">
      <c r="A343"/>
      <c r="B343"/>
      <c r="C343"/>
      <c r="D343" s="159"/>
      <c r="E343" s="159"/>
      <c r="F343" s="159"/>
      <c r="G343" s="79"/>
      <c r="H343" s="16"/>
      <c r="I343" s="16"/>
      <c r="J343" s="160"/>
    </row>
    <row r="344" spans="1:10" x14ac:dyDescent="0.25">
      <c r="A344"/>
      <c r="B344"/>
      <c r="C344"/>
      <c r="D344" s="159"/>
      <c r="E344" s="159"/>
      <c r="F344" s="159"/>
      <c r="G344" s="79"/>
      <c r="H344" s="16"/>
      <c r="I344" s="16"/>
      <c r="J344" s="160"/>
    </row>
    <row r="345" spans="1:10" x14ac:dyDescent="0.25">
      <c r="A345"/>
      <c r="B345"/>
      <c r="C345"/>
      <c r="D345" s="159"/>
      <c r="E345" s="159"/>
      <c r="F345" s="159"/>
      <c r="G345" s="79"/>
      <c r="H345" s="16"/>
      <c r="I345" s="16"/>
      <c r="J345" s="160"/>
    </row>
    <row r="346" spans="1:10" x14ac:dyDescent="0.25">
      <c r="A346"/>
      <c r="B346"/>
      <c r="C346"/>
      <c r="D346" s="159"/>
      <c r="E346" s="159"/>
      <c r="F346" s="159"/>
      <c r="G346" s="79"/>
      <c r="H346" s="16"/>
      <c r="I346" s="16"/>
      <c r="J346" s="160"/>
    </row>
    <row r="347" spans="1:10" x14ac:dyDescent="0.25">
      <c r="A347"/>
      <c r="B347"/>
      <c r="C347"/>
      <c r="D347" s="159"/>
      <c r="E347" s="159"/>
      <c r="F347" s="159"/>
      <c r="G347" s="79"/>
      <c r="H347" s="16"/>
      <c r="I347" s="16"/>
      <c r="J347" s="160"/>
    </row>
    <row r="348" spans="1:10" x14ac:dyDescent="0.25">
      <c r="A348"/>
      <c r="B348"/>
      <c r="C348"/>
      <c r="D348" s="159"/>
      <c r="E348" s="159"/>
      <c r="F348" s="159"/>
      <c r="G348" s="79"/>
      <c r="H348" s="16"/>
      <c r="I348" s="16"/>
      <c r="J348" s="160"/>
    </row>
    <row r="349" spans="1:10" x14ac:dyDescent="0.25">
      <c r="A349"/>
      <c r="B349"/>
      <c r="C349"/>
      <c r="D349" s="159"/>
      <c r="E349" s="159"/>
      <c r="F349" s="159"/>
      <c r="G349" s="79"/>
      <c r="H349" s="16"/>
      <c r="I349" s="16"/>
      <c r="J349" s="160"/>
    </row>
    <row r="350" spans="1:10" x14ac:dyDescent="0.25">
      <c r="A350"/>
      <c r="B350"/>
      <c r="C350"/>
      <c r="D350" s="159"/>
      <c r="E350" s="159"/>
      <c r="F350" s="159"/>
      <c r="G350" s="79"/>
      <c r="H350" s="16"/>
      <c r="I350" s="16"/>
      <c r="J350" s="160"/>
    </row>
    <row r="351" spans="1:10" x14ac:dyDescent="0.25">
      <c r="A351"/>
      <c r="B351"/>
      <c r="C351"/>
      <c r="D351" s="159"/>
      <c r="E351" s="159"/>
      <c r="F351" s="159"/>
      <c r="G351" s="79"/>
      <c r="H351" s="16"/>
      <c r="I351" s="16"/>
      <c r="J351" s="160"/>
    </row>
    <row r="352" spans="1:10" x14ac:dyDescent="0.25">
      <c r="A352"/>
      <c r="B352"/>
      <c r="C352"/>
      <c r="D352" s="159"/>
      <c r="E352" s="159"/>
      <c r="F352" s="159"/>
      <c r="G352" s="79"/>
      <c r="H352" s="16"/>
      <c r="I352" s="16"/>
      <c r="J352" s="160"/>
    </row>
    <row r="353" spans="1:10" x14ac:dyDescent="0.25">
      <c r="A353"/>
      <c r="B353"/>
      <c r="C353"/>
      <c r="D353" s="159"/>
      <c r="E353" s="159"/>
      <c r="F353" s="159"/>
      <c r="G353" s="79"/>
      <c r="H353" s="16"/>
      <c r="I353" s="16"/>
      <c r="J353" s="160"/>
    </row>
    <row r="354" spans="1:10" x14ac:dyDescent="0.25">
      <c r="A354"/>
      <c r="B354"/>
      <c r="C354"/>
      <c r="D354" s="159"/>
      <c r="E354" s="159"/>
      <c r="F354" s="159"/>
      <c r="G354" s="79"/>
      <c r="H354" s="16"/>
      <c r="I354" s="16"/>
      <c r="J354" s="160"/>
    </row>
    <row r="355" spans="1:10" x14ac:dyDescent="0.25">
      <c r="A355"/>
      <c r="B355"/>
      <c r="C355"/>
      <c r="D355" s="159"/>
      <c r="E355" s="159"/>
      <c r="F355" s="159"/>
      <c r="G355" s="79"/>
      <c r="H355" s="16"/>
      <c r="I355" s="16"/>
      <c r="J355" s="160"/>
    </row>
    <row r="356" spans="1:10" x14ac:dyDescent="0.25">
      <c r="A356"/>
      <c r="B356"/>
      <c r="C356"/>
      <c r="D356" s="159"/>
      <c r="E356" s="159"/>
      <c r="F356" s="159"/>
      <c r="G356" s="79"/>
      <c r="H356" s="16"/>
      <c r="I356" s="16"/>
      <c r="J356" s="160"/>
    </row>
    <row r="357" spans="1:10" x14ac:dyDescent="0.25">
      <c r="A357"/>
      <c r="B357"/>
      <c r="C357"/>
      <c r="D357" s="159"/>
      <c r="E357" s="159"/>
      <c r="F357" s="159"/>
      <c r="G357" s="79"/>
      <c r="H357" s="16"/>
      <c r="I357" s="16"/>
      <c r="J357" s="160"/>
    </row>
    <row r="358" spans="1:10" x14ac:dyDescent="0.25">
      <c r="A358"/>
      <c r="B358"/>
      <c r="C358"/>
      <c r="D358" s="159"/>
      <c r="E358" s="159"/>
      <c r="F358" s="159"/>
      <c r="G358" s="79"/>
      <c r="H358" s="16"/>
      <c r="I358" s="16"/>
      <c r="J358" s="160"/>
    </row>
    <row r="359" spans="1:10" x14ac:dyDescent="0.25">
      <c r="A359"/>
      <c r="B359"/>
      <c r="C359"/>
      <c r="D359" s="159"/>
      <c r="E359" s="159"/>
      <c r="F359" s="159"/>
      <c r="G359" s="79"/>
      <c r="H359" s="16"/>
      <c r="I359" s="16"/>
      <c r="J359" s="160"/>
    </row>
    <row r="360" spans="1:10" x14ac:dyDescent="0.25">
      <c r="A360"/>
      <c r="B360"/>
      <c r="C360"/>
      <c r="D360" s="159"/>
      <c r="E360" s="159"/>
      <c r="F360" s="159"/>
      <c r="G360" s="79"/>
      <c r="H360" s="16"/>
      <c r="I360" s="16"/>
      <c r="J360" s="160"/>
    </row>
    <row r="361" spans="1:10" x14ac:dyDescent="0.25">
      <c r="A361"/>
      <c r="B361"/>
      <c r="C361"/>
      <c r="D361" s="159"/>
      <c r="E361" s="159"/>
      <c r="F361" s="159"/>
      <c r="G361" s="79"/>
      <c r="H361" s="16"/>
      <c r="I361" s="16"/>
      <c r="J361" s="160"/>
    </row>
    <row r="362" spans="1:10" x14ac:dyDescent="0.25">
      <c r="A362"/>
      <c r="B362"/>
      <c r="C362"/>
      <c r="D362" s="159"/>
      <c r="E362" s="159"/>
      <c r="F362" s="159"/>
      <c r="G362" s="79"/>
      <c r="H362" s="16"/>
      <c r="I362" s="16"/>
      <c r="J362" s="160"/>
    </row>
    <row r="363" spans="1:10" x14ac:dyDescent="0.25">
      <c r="A363"/>
      <c r="B363"/>
      <c r="C363"/>
      <c r="D363" s="159"/>
      <c r="E363" s="159"/>
      <c r="F363" s="159"/>
      <c r="G363" s="79"/>
      <c r="H363" s="16"/>
      <c r="I363" s="16"/>
      <c r="J363" s="160"/>
    </row>
    <row r="364" spans="1:10" x14ac:dyDescent="0.25">
      <c r="A364"/>
      <c r="B364"/>
      <c r="C364"/>
      <c r="D364" s="159"/>
      <c r="E364" s="159"/>
      <c r="F364" s="159"/>
      <c r="G364" s="79"/>
      <c r="H364" s="16"/>
      <c r="I364" s="16"/>
      <c r="J364" s="160"/>
    </row>
    <row r="365" spans="1:10" x14ac:dyDescent="0.25">
      <c r="A365"/>
      <c r="B365"/>
      <c r="C365"/>
      <c r="D365" s="159"/>
      <c r="E365" s="159"/>
      <c r="F365" s="159"/>
      <c r="G365" s="79"/>
      <c r="H365" s="16"/>
      <c r="I365" s="16"/>
      <c r="J365" s="160"/>
    </row>
    <row r="366" spans="1:10" x14ac:dyDescent="0.25">
      <c r="A366"/>
      <c r="B366"/>
      <c r="C366"/>
      <c r="D366" s="159"/>
      <c r="E366" s="159"/>
      <c r="F366" s="159"/>
      <c r="G366" s="79"/>
      <c r="H366" s="16"/>
      <c r="I366" s="16"/>
      <c r="J366" s="160"/>
    </row>
    <row r="367" spans="1:10" x14ac:dyDescent="0.25">
      <c r="A367"/>
      <c r="B367"/>
      <c r="C367"/>
      <c r="D367" s="159"/>
      <c r="E367" s="159"/>
      <c r="F367" s="159"/>
      <c r="G367" s="79"/>
      <c r="H367" s="16"/>
      <c r="I367" s="16"/>
      <c r="J367" s="160"/>
    </row>
    <row r="368" spans="1:10" x14ac:dyDescent="0.25">
      <c r="A368"/>
      <c r="B368"/>
      <c r="C368"/>
      <c r="D368" s="159"/>
      <c r="E368" s="159"/>
      <c r="F368" s="159"/>
      <c r="G368" s="79"/>
      <c r="H368" s="16"/>
      <c r="I368" s="16"/>
      <c r="J368" s="160"/>
    </row>
    <row r="369" spans="1:10" x14ac:dyDescent="0.25">
      <c r="A369"/>
      <c r="B369"/>
      <c r="C369"/>
      <c r="D369" s="159"/>
      <c r="E369" s="159"/>
      <c r="F369" s="159"/>
      <c r="G369" s="79"/>
      <c r="H369" s="16"/>
      <c r="I369" s="16"/>
      <c r="J369" s="160"/>
    </row>
    <row r="370" spans="1:10" x14ac:dyDescent="0.25">
      <c r="A370"/>
      <c r="B370"/>
      <c r="C370"/>
      <c r="D370" s="159"/>
      <c r="E370" s="159"/>
      <c r="F370" s="159"/>
      <c r="G370" s="79"/>
      <c r="H370" s="16"/>
      <c r="I370" s="16"/>
      <c r="J370" s="160"/>
    </row>
    <row r="371" spans="1:10" x14ac:dyDescent="0.25">
      <c r="A371"/>
      <c r="B371"/>
      <c r="C371"/>
      <c r="D371" s="159"/>
      <c r="E371" s="159"/>
      <c r="F371" s="159"/>
      <c r="G371" s="79"/>
      <c r="H371" s="16"/>
      <c r="I371" s="16"/>
      <c r="J371" s="160"/>
    </row>
    <row r="372" spans="1:10" x14ac:dyDescent="0.25">
      <c r="A372"/>
      <c r="B372"/>
      <c r="C372"/>
      <c r="D372" s="159"/>
      <c r="E372" s="159"/>
      <c r="F372" s="159"/>
      <c r="G372" s="79"/>
      <c r="H372" s="16"/>
      <c r="I372" s="16"/>
      <c r="J372" s="160"/>
    </row>
    <row r="373" spans="1:10" x14ac:dyDescent="0.25">
      <c r="A373"/>
      <c r="B373"/>
      <c r="C373"/>
      <c r="D373" s="159"/>
      <c r="E373" s="159"/>
      <c r="F373" s="159"/>
      <c r="G373" s="79"/>
      <c r="H373" s="16"/>
      <c r="I373" s="16"/>
      <c r="J373" s="160"/>
    </row>
    <row r="374" spans="1:10" x14ac:dyDescent="0.25">
      <c r="A374"/>
      <c r="B374"/>
      <c r="C374"/>
      <c r="D374" s="159"/>
      <c r="E374" s="159"/>
      <c r="F374" s="159"/>
      <c r="G374" s="79"/>
      <c r="H374" s="16"/>
      <c r="I374" s="16"/>
      <c r="J374" s="160"/>
    </row>
    <row r="375" spans="1:10" x14ac:dyDescent="0.25">
      <c r="A375"/>
      <c r="B375"/>
      <c r="C375"/>
      <c r="D375" s="159"/>
      <c r="E375" s="159"/>
      <c r="F375" s="159"/>
      <c r="G375" s="79"/>
      <c r="H375" s="16"/>
      <c r="I375" s="16"/>
      <c r="J375" s="160"/>
    </row>
    <row r="376" spans="1:10" x14ac:dyDescent="0.25">
      <c r="A376"/>
      <c r="B376"/>
      <c r="C376"/>
      <c r="D376" s="159"/>
      <c r="E376" s="159"/>
      <c r="F376" s="159"/>
      <c r="G376" s="79"/>
      <c r="H376" s="16"/>
      <c r="I376" s="16"/>
      <c r="J376" s="160"/>
    </row>
    <row r="377" spans="1:10" x14ac:dyDescent="0.25">
      <c r="A377"/>
      <c r="B377"/>
      <c r="C377"/>
      <c r="D377" s="159"/>
      <c r="E377" s="159"/>
      <c r="F377" s="159"/>
      <c r="G377" s="79"/>
      <c r="H377" s="16"/>
      <c r="I377" s="16"/>
      <c r="J377" s="160"/>
    </row>
    <row r="378" spans="1:10" x14ac:dyDescent="0.25">
      <c r="A378"/>
      <c r="B378"/>
      <c r="C378"/>
      <c r="D378" s="159"/>
      <c r="E378" s="159"/>
      <c r="F378" s="159"/>
      <c r="G378" s="79"/>
      <c r="H378" s="16"/>
      <c r="I378" s="16"/>
      <c r="J378" s="160"/>
    </row>
    <row r="379" spans="1:10" x14ac:dyDescent="0.25">
      <c r="A379"/>
      <c r="B379"/>
      <c r="C379"/>
      <c r="D379" s="159"/>
      <c r="E379" s="159"/>
      <c r="F379" s="159"/>
      <c r="G379" s="79"/>
      <c r="H379" s="16"/>
      <c r="I379" s="16"/>
      <c r="J379" s="160"/>
    </row>
    <row r="380" spans="1:10" x14ac:dyDescent="0.25">
      <c r="A380"/>
      <c r="B380"/>
      <c r="C380"/>
      <c r="D380" s="159"/>
      <c r="E380" s="159"/>
      <c r="F380" s="159"/>
      <c r="G380" s="79"/>
      <c r="H380" s="16"/>
      <c r="I380" s="16"/>
      <c r="J380" s="160"/>
    </row>
    <row r="381" spans="1:10" x14ac:dyDescent="0.25">
      <c r="A381"/>
      <c r="B381"/>
      <c r="C381"/>
      <c r="D381" s="159"/>
      <c r="E381" s="159"/>
      <c r="F381" s="159"/>
      <c r="G381" s="79"/>
      <c r="H381" s="16"/>
      <c r="I381" s="16"/>
      <c r="J381" s="160"/>
    </row>
    <row r="382" spans="1:10" x14ac:dyDescent="0.25">
      <c r="A382"/>
      <c r="B382"/>
      <c r="C382"/>
      <c r="D382" s="159"/>
      <c r="E382" s="159"/>
      <c r="F382" s="159"/>
      <c r="G382" s="79"/>
      <c r="H382" s="16"/>
      <c r="I382" s="16"/>
      <c r="J382" s="160"/>
    </row>
    <row r="383" spans="1:10" x14ac:dyDescent="0.25">
      <c r="A383"/>
      <c r="B383"/>
      <c r="C383"/>
      <c r="D383" s="159"/>
      <c r="E383" s="159"/>
      <c r="F383" s="159"/>
      <c r="G383" s="79"/>
      <c r="H383" s="16"/>
      <c r="I383" s="16"/>
      <c r="J383" s="160"/>
    </row>
    <row r="384" spans="1:10" x14ac:dyDescent="0.25">
      <c r="A384"/>
      <c r="B384"/>
      <c r="C384"/>
      <c r="D384" s="159"/>
      <c r="E384" s="159"/>
      <c r="F384" s="159"/>
      <c r="G384" s="79"/>
      <c r="H384" s="16"/>
      <c r="I384" s="16"/>
      <c r="J384" s="160"/>
    </row>
    <row r="385" spans="1:10" x14ac:dyDescent="0.25">
      <c r="A385"/>
      <c r="B385"/>
      <c r="C385"/>
      <c r="D385" s="159"/>
      <c r="E385" s="159"/>
      <c r="F385" s="159"/>
      <c r="G385" s="79"/>
      <c r="H385" s="16"/>
      <c r="I385" s="16"/>
      <c r="J385" s="160"/>
    </row>
    <row r="386" spans="1:10" x14ac:dyDescent="0.25">
      <c r="A386"/>
      <c r="B386"/>
      <c r="C386"/>
      <c r="D386" s="159"/>
      <c r="E386" s="159"/>
      <c r="F386" s="159"/>
      <c r="G386" s="79"/>
      <c r="H386" s="16"/>
      <c r="I386" s="16"/>
      <c r="J386" s="160"/>
    </row>
    <row r="387" spans="1:10" x14ac:dyDescent="0.25">
      <c r="A387"/>
      <c r="B387"/>
      <c r="C387"/>
      <c r="D387" s="159"/>
      <c r="E387" s="159"/>
      <c r="F387" s="159"/>
      <c r="G387" s="79"/>
      <c r="H387" s="16"/>
      <c r="I387" s="16"/>
      <c r="J387" s="160"/>
    </row>
    <row r="388" spans="1:10" x14ac:dyDescent="0.25">
      <c r="A388"/>
      <c r="B388"/>
      <c r="C388"/>
      <c r="D388" s="159"/>
      <c r="E388" s="159"/>
      <c r="F388" s="159"/>
      <c r="G388" s="79"/>
      <c r="H388" s="16"/>
      <c r="I388" s="16"/>
      <c r="J388" s="160"/>
    </row>
    <row r="389" spans="1:10" x14ac:dyDescent="0.25">
      <c r="A389"/>
      <c r="B389"/>
      <c r="C389"/>
      <c r="D389" s="159"/>
      <c r="E389" s="159"/>
      <c r="F389" s="159"/>
      <c r="G389" s="79"/>
      <c r="H389" s="16"/>
      <c r="I389" s="16"/>
      <c r="J389" s="160"/>
    </row>
    <row r="390" spans="1:10" x14ac:dyDescent="0.25">
      <c r="A390"/>
      <c r="B390"/>
      <c r="C390"/>
      <c r="D390" s="159"/>
      <c r="E390" s="159"/>
      <c r="F390" s="159"/>
      <c r="G390" s="79"/>
      <c r="H390" s="16"/>
      <c r="I390" s="16"/>
      <c r="J390" s="160"/>
    </row>
    <row r="391" spans="1:10" x14ac:dyDescent="0.25">
      <c r="A391"/>
      <c r="B391"/>
      <c r="C391"/>
      <c r="D391" s="159"/>
      <c r="E391" s="159"/>
      <c r="F391" s="159"/>
      <c r="G391" s="79"/>
      <c r="H391" s="16"/>
      <c r="I391" s="16"/>
      <c r="J391" s="160"/>
    </row>
    <row r="392" spans="1:10" x14ac:dyDescent="0.25">
      <c r="A392"/>
      <c r="B392"/>
      <c r="C392"/>
      <c r="D392" s="159"/>
      <c r="E392" s="159"/>
      <c r="F392" s="159"/>
      <c r="G392" s="79"/>
      <c r="H392" s="16"/>
      <c r="I392" s="16"/>
      <c r="J392" s="160"/>
    </row>
    <row r="393" spans="1:10" x14ac:dyDescent="0.25">
      <c r="A393"/>
      <c r="B393"/>
      <c r="C393"/>
      <c r="D393" s="159"/>
      <c r="E393" s="159"/>
      <c r="F393" s="159"/>
      <c r="G393" s="79"/>
      <c r="H393" s="16"/>
      <c r="I393" s="16"/>
      <c r="J393" s="160"/>
    </row>
    <row r="394" spans="1:10" x14ac:dyDescent="0.25">
      <c r="A394"/>
      <c r="B394"/>
      <c r="C394"/>
      <c r="D394" s="159"/>
      <c r="E394" s="159"/>
      <c r="F394" s="159"/>
      <c r="G394" s="79"/>
      <c r="H394" s="16"/>
      <c r="I394" s="16"/>
      <c r="J394" s="160"/>
    </row>
    <row r="395" spans="1:10" x14ac:dyDescent="0.25">
      <c r="A395"/>
      <c r="B395"/>
      <c r="C395"/>
      <c r="D395" s="159"/>
      <c r="E395" s="159"/>
      <c r="F395" s="159"/>
      <c r="G395" s="79"/>
      <c r="H395" s="16"/>
      <c r="I395" s="16"/>
      <c r="J395" s="160"/>
    </row>
    <row r="396" spans="1:10" x14ac:dyDescent="0.25">
      <c r="A396"/>
      <c r="B396"/>
      <c r="C396"/>
      <c r="D396" s="159"/>
      <c r="E396" s="159"/>
      <c r="F396" s="159"/>
      <c r="G396" s="79"/>
      <c r="H396" s="16"/>
      <c r="I396" s="16"/>
      <c r="J396" s="160"/>
    </row>
    <row r="397" spans="1:10" x14ac:dyDescent="0.25">
      <c r="A397"/>
      <c r="B397"/>
      <c r="C397"/>
      <c r="D397" s="159"/>
      <c r="E397" s="159"/>
      <c r="F397" s="159"/>
      <c r="G397" s="79"/>
      <c r="H397" s="16"/>
      <c r="I397" s="16"/>
      <c r="J397" s="160"/>
    </row>
    <row r="398" spans="1:10" x14ac:dyDescent="0.25">
      <c r="A398"/>
      <c r="B398"/>
      <c r="C398"/>
      <c r="D398" s="159"/>
      <c r="E398" s="159"/>
      <c r="F398" s="159"/>
      <c r="G398" s="79"/>
      <c r="H398" s="16"/>
      <c r="I398" s="16"/>
      <c r="J398" s="160"/>
    </row>
    <row r="399" spans="1:10" x14ac:dyDescent="0.25">
      <c r="A399"/>
      <c r="B399"/>
      <c r="C399"/>
      <c r="D399" s="159"/>
      <c r="E399" s="159"/>
      <c r="F399" s="159"/>
      <c r="G399" s="79"/>
      <c r="H399" s="16"/>
      <c r="I399" s="16"/>
      <c r="J399" s="160"/>
    </row>
    <row r="400" spans="1:10" x14ac:dyDescent="0.25">
      <c r="A400"/>
      <c r="B400"/>
      <c r="C400"/>
      <c r="D400" s="159"/>
      <c r="E400" s="159"/>
      <c r="F400" s="159"/>
      <c r="G400" s="79"/>
      <c r="H400" s="16"/>
      <c r="I400" s="16"/>
      <c r="J400" s="160"/>
    </row>
    <row r="401" spans="1:10" x14ac:dyDescent="0.25">
      <c r="A401"/>
      <c r="B401"/>
      <c r="C401"/>
      <c r="D401" s="159"/>
      <c r="E401" s="159"/>
      <c r="F401" s="159"/>
      <c r="G401" s="79"/>
      <c r="H401" s="16"/>
      <c r="I401" s="16"/>
      <c r="J401" s="160"/>
    </row>
    <row r="402" spans="1:10" x14ac:dyDescent="0.25">
      <c r="A402"/>
      <c r="B402"/>
      <c r="C402"/>
      <c r="D402" s="159"/>
      <c r="E402" s="159"/>
      <c r="F402" s="159"/>
      <c r="G402" s="79"/>
      <c r="H402" s="16"/>
      <c r="I402" s="16"/>
      <c r="J402" s="160"/>
    </row>
    <row r="403" spans="1:10" x14ac:dyDescent="0.25">
      <c r="A403"/>
      <c r="B403"/>
      <c r="C403"/>
      <c r="D403" s="159"/>
      <c r="E403" s="159"/>
      <c r="F403" s="159"/>
      <c r="G403" s="79"/>
      <c r="H403" s="16"/>
      <c r="I403" s="16"/>
      <c r="J403" s="160"/>
    </row>
    <row r="404" spans="1:10" x14ac:dyDescent="0.25">
      <c r="A404"/>
      <c r="B404"/>
      <c r="C404"/>
      <c r="D404" s="159"/>
      <c r="E404" s="159"/>
      <c r="F404" s="159"/>
      <c r="G404" s="79"/>
      <c r="H404" s="16"/>
      <c r="I404" s="16"/>
      <c r="J404" s="160"/>
    </row>
    <row r="405" spans="1:10" x14ac:dyDescent="0.25">
      <c r="A405"/>
      <c r="B405"/>
      <c r="C405"/>
      <c r="D405" s="159"/>
      <c r="E405" s="159"/>
      <c r="F405" s="159"/>
      <c r="G405" s="79"/>
      <c r="H405" s="16"/>
      <c r="I405" s="16"/>
      <c r="J405" s="160"/>
    </row>
    <row r="406" spans="1:10" x14ac:dyDescent="0.25">
      <c r="A406"/>
      <c r="B406"/>
      <c r="C406"/>
      <c r="D406" s="159"/>
      <c r="E406" s="159"/>
      <c r="F406" s="159"/>
      <c r="G406" s="79"/>
      <c r="H406" s="16"/>
      <c r="I406" s="16"/>
      <c r="J406" s="160"/>
    </row>
    <row r="407" spans="1:10" x14ac:dyDescent="0.25">
      <c r="A407"/>
      <c r="B407"/>
      <c r="C407"/>
      <c r="D407" s="159"/>
      <c r="E407" s="159"/>
      <c r="F407" s="159"/>
      <c r="G407" s="79"/>
      <c r="H407" s="16"/>
      <c r="I407" s="16"/>
      <c r="J407" s="160"/>
    </row>
    <row r="408" spans="1:10" x14ac:dyDescent="0.25">
      <c r="A408"/>
      <c r="B408"/>
      <c r="C408"/>
      <c r="D408" s="159"/>
      <c r="E408" s="159"/>
      <c r="F408" s="159"/>
      <c r="G408" s="79"/>
      <c r="H408" s="16"/>
      <c r="I408" s="16"/>
      <c r="J408" s="160"/>
    </row>
    <row r="409" spans="1:10" x14ac:dyDescent="0.25">
      <c r="A409"/>
      <c r="B409"/>
      <c r="C409"/>
      <c r="D409" s="159"/>
      <c r="E409" s="159"/>
      <c r="F409" s="159"/>
      <c r="G409" s="79"/>
      <c r="H409" s="16"/>
      <c r="I409" s="16"/>
      <c r="J409" s="160"/>
    </row>
    <row r="410" spans="1:10" x14ac:dyDescent="0.25">
      <c r="A410"/>
      <c r="B410"/>
      <c r="C410"/>
      <c r="D410" s="159"/>
      <c r="E410" s="159"/>
      <c r="F410" s="159"/>
      <c r="G410" s="79"/>
      <c r="H410" s="16"/>
      <c r="I410" s="16"/>
      <c r="J410" s="160"/>
    </row>
    <row r="411" spans="1:10" x14ac:dyDescent="0.25">
      <c r="A411"/>
      <c r="B411"/>
      <c r="C411"/>
      <c r="D411" s="159"/>
      <c r="E411" s="159"/>
      <c r="F411" s="159"/>
      <c r="G411" s="79"/>
      <c r="H411" s="16"/>
      <c r="I411" s="16"/>
      <c r="J411" s="160"/>
    </row>
    <row r="412" spans="1:10" x14ac:dyDescent="0.25">
      <c r="A412"/>
      <c r="B412"/>
      <c r="C412"/>
      <c r="D412" s="159"/>
      <c r="E412" s="159"/>
      <c r="F412" s="159"/>
      <c r="G412" s="79"/>
      <c r="H412" s="16"/>
      <c r="I412" s="16"/>
      <c r="J412" s="160"/>
    </row>
    <row r="413" spans="1:10" x14ac:dyDescent="0.25">
      <c r="A413"/>
      <c r="B413"/>
      <c r="C413"/>
      <c r="D413" s="159"/>
      <c r="E413" s="159"/>
      <c r="F413" s="159"/>
      <c r="G413" s="79"/>
      <c r="H413" s="16"/>
      <c r="I413" s="16"/>
      <c r="J413" s="160"/>
    </row>
    <row r="414" spans="1:10" x14ac:dyDescent="0.25">
      <c r="A414"/>
      <c r="B414"/>
      <c r="C414"/>
      <c r="D414" s="159"/>
      <c r="E414" s="159"/>
      <c r="F414" s="159"/>
      <c r="G414" s="79"/>
      <c r="H414" s="16"/>
      <c r="I414" s="16"/>
      <c r="J414" s="160"/>
    </row>
    <row r="415" spans="1:10" x14ac:dyDescent="0.25">
      <c r="A415"/>
      <c r="B415"/>
      <c r="C415"/>
      <c r="D415" s="159"/>
      <c r="E415" s="159"/>
      <c r="F415" s="159"/>
      <c r="G415" s="79"/>
      <c r="H415" s="16"/>
      <c r="I415" s="16"/>
      <c r="J415" s="160"/>
    </row>
    <row r="416" spans="1:10" x14ac:dyDescent="0.25">
      <c r="A416"/>
      <c r="B416"/>
      <c r="C416"/>
      <c r="D416" s="159"/>
      <c r="E416" s="159"/>
      <c r="F416" s="159"/>
      <c r="G416" s="79"/>
      <c r="H416" s="16"/>
      <c r="I416" s="16"/>
      <c r="J416" s="160"/>
    </row>
    <row r="417" spans="1:10" x14ac:dyDescent="0.25">
      <c r="A417"/>
      <c r="B417"/>
      <c r="C417"/>
      <c r="D417" s="159"/>
      <c r="E417" s="159"/>
      <c r="F417" s="159"/>
      <c r="G417" s="79"/>
      <c r="H417" s="16"/>
      <c r="I417" s="16"/>
      <c r="J417" s="160"/>
    </row>
    <row r="418" spans="1:10" x14ac:dyDescent="0.25">
      <c r="A418"/>
      <c r="B418"/>
      <c r="C418"/>
      <c r="D418" s="159"/>
      <c r="E418" s="159"/>
      <c r="F418" s="159"/>
      <c r="G418" s="79"/>
      <c r="H418" s="16"/>
      <c r="I418" s="16"/>
      <c r="J418" s="160"/>
    </row>
    <row r="419" spans="1:10" x14ac:dyDescent="0.25">
      <c r="A419"/>
      <c r="B419"/>
      <c r="C419"/>
      <c r="D419" s="159"/>
      <c r="E419" s="159"/>
      <c r="F419" s="159"/>
      <c r="G419" s="79"/>
      <c r="H419" s="16"/>
      <c r="I419" s="16"/>
      <c r="J419" s="160"/>
    </row>
    <row r="420" spans="1:10" x14ac:dyDescent="0.25">
      <c r="A420"/>
      <c r="B420"/>
      <c r="C420"/>
      <c r="D420" s="159"/>
      <c r="E420" s="159"/>
      <c r="F420" s="159"/>
      <c r="G420" s="79"/>
      <c r="H420" s="16"/>
      <c r="I420" s="16"/>
      <c r="J420" s="160"/>
    </row>
    <row r="421" spans="1:10" x14ac:dyDescent="0.25">
      <c r="A421"/>
      <c r="B421"/>
      <c r="C421"/>
      <c r="D421" s="159"/>
      <c r="E421" s="159"/>
      <c r="F421" s="159"/>
      <c r="G421" s="79"/>
      <c r="H421" s="16"/>
      <c r="I421" s="16"/>
      <c r="J421" s="160"/>
    </row>
    <row r="422" spans="1:10" x14ac:dyDescent="0.25">
      <c r="A422"/>
      <c r="B422"/>
      <c r="C422"/>
      <c r="D422" s="159"/>
      <c r="E422" s="159"/>
      <c r="F422" s="159"/>
      <c r="G422" s="79"/>
      <c r="H422" s="16"/>
      <c r="I422" s="16"/>
      <c r="J422" s="160"/>
    </row>
    <row r="423" spans="1:10" x14ac:dyDescent="0.25">
      <c r="A423"/>
      <c r="B423"/>
      <c r="C423"/>
      <c r="D423" s="159"/>
      <c r="E423" s="159"/>
      <c r="F423" s="159"/>
      <c r="G423" s="79"/>
      <c r="H423" s="16"/>
      <c r="I423" s="16"/>
      <c r="J423" s="160"/>
    </row>
    <row r="424" spans="1:10" x14ac:dyDescent="0.25">
      <c r="A424"/>
      <c r="B424"/>
      <c r="C424"/>
      <c r="D424" s="159"/>
      <c r="E424" s="159"/>
      <c r="F424" s="159"/>
      <c r="G424" s="79"/>
      <c r="H424" s="16"/>
      <c r="I424" s="16"/>
      <c r="J424" s="160"/>
    </row>
    <row r="425" spans="1:10" x14ac:dyDescent="0.25">
      <c r="A425"/>
      <c r="B425"/>
      <c r="C425"/>
      <c r="D425" s="159"/>
      <c r="E425" s="159"/>
      <c r="F425" s="159"/>
      <c r="G425" s="79"/>
      <c r="H425" s="16"/>
      <c r="I425" s="16"/>
      <c r="J425" s="160"/>
    </row>
    <row r="426" spans="1:10" x14ac:dyDescent="0.25">
      <c r="A426"/>
      <c r="B426"/>
      <c r="C426"/>
      <c r="D426" s="159"/>
      <c r="E426" s="159"/>
      <c r="F426" s="159"/>
      <c r="G426" s="79"/>
      <c r="H426" s="16"/>
      <c r="I426" s="16"/>
      <c r="J426" s="160"/>
    </row>
    <row r="427" spans="1:10" x14ac:dyDescent="0.25">
      <c r="A427"/>
      <c r="B427"/>
      <c r="C427"/>
      <c r="D427" s="159"/>
      <c r="E427" s="159"/>
      <c r="F427" s="159"/>
      <c r="G427" s="79"/>
      <c r="H427" s="16"/>
      <c r="I427" s="16"/>
      <c r="J427" s="160"/>
    </row>
    <row r="428" spans="1:10" x14ac:dyDescent="0.25">
      <c r="A428"/>
      <c r="B428"/>
      <c r="C428"/>
      <c r="D428" s="159"/>
      <c r="E428" s="159"/>
      <c r="F428" s="159"/>
      <c r="G428" s="79"/>
      <c r="H428" s="16"/>
      <c r="I428" s="16"/>
      <c r="J428" s="160"/>
    </row>
    <row r="429" spans="1:10" x14ac:dyDescent="0.25">
      <c r="A429"/>
      <c r="B429"/>
      <c r="C429"/>
      <c r="D429" s="159"/>
      <c r="E429" s="159"/>
      <c r="F429" s="159"/>
      <c r="G429" s="79"/>
      <c r="H429" s="16"/>
      <c r="I429" s="16"/>
      <c r="J429" s="160"/>
    </row>
    <row r="430" spans="1:10" x14ac:dyDescent="0.25">
      <c r="A430"/>
      <c r="B430"/>
      <c r="C430"/>
      <c r="D430" s="159"/>
      <c r="E430" s="159"/>
      <c r="F430" s="159"/>
      <c r="G430" s="79"/>
      <c r="H430" s="16"/>
      <c r="I430" s="16"/>
      <c r="J430" s="160"/>
    </row>
    <row r="431" spans="1:10" x14ac:dyDescent="0.25">
      <c r="A431"/>
      <c r="B431"/>
      <c r="C431"/>
      <c r="D431" s="159"/>
      <c r="E431" s="159"/>
      <c r="F431" s="159"/>
      <c r="G431" s="79"/>
      <c r="H431" s="16"/>
      <c r="I431" s="16"/>
      <c r="J431" s="160"/>
    </row>
    <row r="432" spans="1:10" x14ac:dyDescent="0.25">
      <c r="A432"/>
      <c r="B432"/>
      <c r="C432"/>
      <c r="D432" s="159"/>
      <c r="E432" s="159"/>
      <c r="F432" s="159"/>
      <c r="G432" s="79"/>
      <c r="H432" s="16"/>
      <c r="I432" s="16"/>
      <c r="J432" s="160"/>
    </row>
    <row r="433" spans="1:10" x14ac:dyDescent="0.25">
      <c r="A433"/>
      <c r="B433"/>
      <c r="C433"/>
      <c r="D433" s="159"/>
      <c r="E433" s="159"/>
      <c r="F433" s="159"/>
      <c r="G433" s="79"/>
      <c r="H433" s="16"/>
      <c r="I433" s="16"/>
      <c r="J433" s="160"/>
    </row>
    <row r="434" spans="1:10" x14ac:dyDescent="0.25">
      <c r="A434"/>
      <c r="B434"/>
      <c r="C434"/>
      <c r="D434" s="159"/>
      <c r="E434" s="159"/>
      <c r="F434" s="159"/>
      <c r="G434" s="79"/>
      <c r="H434" s="16"/>
      <c r="I434" s="16"/>
      <c r="J434" s="160"/>
    </row>
    <row r="435" spans="1:10" x14ac:dyDescent="0.25">
      <c r="A435"/>
      <c r="B435"/>
      <c r="C435"/>
      <c r="D435" s="159"/>
      <c r="E435" s="159"/>
      <c r="F435" s="159"/>
      <c r="G435" s="79"/>
      <c r="H435" s="16"/>
      <c r="I435" s="16"/>
      <c r="J435" s="160"/>
    </row>
    <row r="436" spans="1:10" x14ac:dyDescent="0.25">
      <c r="A436"/>
      <c r="B436"/>
      <c r="C436"/>
      <c r="D436" s="159"/>
      <c r="E436" s="159"/>
      <c r="F436" s="159"/>
      <c r="G436" s="79"/>
      <c r="H436" s="16"/>
      <c r="I436" s="16"/>
      <c r="J436" s="160"/>
    </row>
    <row r="437" spans="1:10" x14ac:dyDescent="0.25">
      <c r="A437"/>
      <c r="B437"/>
      <c r="C437"/>
      <c r="D437" s="159"/>
      <c r="E437" s="159"/>
      <c r="F437" s="159"/>
      <c r="G437" s="79"/>
      <c r="H437" s="16"/>
      <c r="I437" s="16"/>
      <c r="J437" s="160"/>
    </row>
    <row r="438" spans="1:10" x14ac:dyDescent="0.25">
      <c r="A438"/>
      <c r="B438"/>
      <c r="C438"/>
      <c r="D438" s="159"/>
      <c r="E438" s="159"/>
      <c r="F438" s="159"/>
      <c r="G438" s="79"/>
      <c r="H438" s="16"/>
      <c r="I438" s="16"/>
      <c r="J438" s="160"/>
    </row>
    <row r="439" spans="1:10" x14ac:dyDescent="0.25">
      <c r="A439"/>
      <c r="B439"/>
      <c r="C439"/>
      <c r="D439" s="159"/>
      <c r="E439" s="159"/>
      <c r="F439" s="159"/>
      <c r="G439" s="79"/>
      <c r="H439" s="16"/>
      <c r="I439" s="16"/>
      <c r="J439" s="160"/>
    </row>
    <row r="440" spans="1:10" x14ac:dyDescent="0.25">
      <c r="A440"/>
      <c r="B440"/>
      <c r="C440"/>
      <c r="D440" s="159"/>
      <c r="E440" s="159"/>
      <c r="F440" s="159"/>
      <c r="G440" s="79"/>
      <c r="H440" s="16"/>
      <c r="I440" s="16"/>
      <c r="J440" s="160"/>
    </row>
    <row r="441" spans="1:10" x14ac:dyDescent="0.25">
      <c r="A441"/>
      <c r="B441"/>
      <c r="C441"/>
      <c r="D441" s="159"/>
      <c r="E441" s="159"/>
      <c r="F441" s="159"/>
      <c r="G441" s="79"/>
      <c r="H441" s="16"/>
      <c r="I441" s="16"/>
      <c r="J441" s="160"/>
    </row>
    <row r="442" spans="1:10" x14ac:dyDescent="0.25">
      <c r="A442"/>
      <c r="B442"/>
      <c r="C442"/>
      <c r="D442" s="159"/>
      <c r="E442" s="159"/>
      <c r="F442" s="159"/>
      <c r="G442" s="79"/>
      <c r="H442" s="16"/>
      <c r="I442" s="16"/>
      <c r="J442" s="160"/>
    </row>
    <row r="443" spans="1:10" x14ac:dyDescent="0.25">
      <c r="A443"/>
      <c r="B443"/>
      <c r="C443"/>
      <c r="D443" s="159"/>
      <c r="E443" s="159"/>
      <c r="F443" s="159"/>
      <c r="G443" s="79"/>
      <c r="H443" s="16"/>
      <c r="I443" s="16"/>
      <c r="J443" s="160"/>
    </row>
    <row r="444" spans="1:10" x14ac:dyDescent="0.25">
      <c r="A444"/>
      <c r="B444"/>
      <c r="C444"/>
      <c r="D444" s="159"/>
      <c r="E444" s="159"/>
      <c r="F444" s="159"/>
      <c r="G444" s="79"/>
      <c r="H444" s="16"/>
      <c r="I444" s="16"/>
      <c r="J444" s="160"/>
    </row>
    <row r="445" spans="1:10" x14ac:dyDescent="0.25">
      <c r="A445"/>
      <c r="B445"/>
      <c r="C445"/>
      <c r="D445" s="159"/>
      <c r="E445" s="159"/>
      <c r="F445" s="159"/>
      <c r="G445" s="79"/>
      <c r="H445" s="16"/>
      <c r="I445" s="16"/>
      <c r="J445" s="160"/>
    </row>
    <row r="446" spans="1:10" x14ac:dyDescent="0.25">
      <c r="A446"/>
      <c r="B446"/>
      <c r="C446"/>
      <c r="D446" s="159"/>
      <c r="E446" s="159"/>
      <c r="F446" s="159"/>
      <c r="G446" s="79"/>
      <c r="H446" s="16"/>
      <c r="I446" s="16"/>
      <c r="J446" s="160"/>
    </row>
    <row r="447" spans="1:10" x14ac:dyDescent="0.25">
      <c r="A447"/>
      <c r="B447"/>
      <c r="C447"/>
      <c r="D447" s="159"/>
      <c r="E447" s="159"/>
      <c r="F447" s="159"/>
      <c r="G447" s="79"/>
      <c r="H447" s="16"/>
      <c r="I447" s="16"/>
      <c r="J447" s="160"/>
    </row>
    <row r="448" spans="1:10" x14ac:dyDescent="0.25">
      <c r="A448"/>
      <c r="B448"/>
      <c r="C448"/>
      <c r="D448" s="159"/>
      <c r="E448" s="159"/>
      <c r="F448" s="159"/>
      <c r="G448" s="79"/>
      <c r="H448" s="16"/>
      <c r="I448" s="16"/>
      <c r="J448" s="160"/>
    </row>
    <row r="449" spans="1:10" x14ac:dyDescent="0.25">
      <c r="A449"/>
      <c r="B449"/>
      <c r="C449"/>
      <c r="D449" s="159"/>
      <c r="E449" s="159"/>
      <c r="F449" s="159"/>
      <c r="G449" s="79"/>
      <c r="H449" s="16"/>
      <c r="I449" s="16"/>
      <c r="J449" s="160"/>
    </row>
    <row r="450" spans="1:10" x14ac:dyDescent="0.25">
      <c r="A450"/>
      <c r="B450"/>
      <c r="C450"/>
      <c r="D450" s="159"/>
      <c r="E450" s="159"/>
      <c r="F450" s="159"/>
      <c r="G450" s="79"/>
      <c r="H450" s="16"/>
      <c r="I450" s="16"/>
      <c r="J450" s="160"/>
    </row>
    <row r="451" spans="1:10" x14ac:dyDescent="0.25">
      <c r="A451"/>
      <c r="B451"/>
      <c r="C451"/>
      <c r="D451" s="159"/>
      <c r="E451" s="159"/>
      <c r="F451" s="159"/>
      <c r="G451" s="79"/>
      <c r="H451" s="16"/>
      <c r="I451" s="16"/>
      <c r="J451" s="160"/>
    </row>
    <row r="452" spans="1:10" x14ac:dyDescent="0.25">
      <c r="A452"/>
      <c r="B452"/>
      <c r="C452"/>
      <c r="D452" s="159"/>
      <c r="E452" s="159"/>
      <c r="F452" s="159"/>
      <c r="G452" s="79"/>
      <c r="H452" s="16"/>
      <c r="I452" s="16"/>
      <c r="J452" s="160"/>
    </row>
    <row r="453" spans="1:10" x14ac:dyDescent="0.25">
      <c r="A453"/>
      <c r="B453"/>
      <c r="C453"/>
      <c r="D453" s="159"/>
      <c r="E453" s="159"/>
      <c r="F453" s="159"/>
      <c r="G453" s="79"/>
      <c r="H453" s="16"/>
      <c r="I453" s="16"/>
      <c r="J453" s="160"/>
    </row>
    <row r="454" spans="1:10" x14ac:dyDescent="0.25">
      <c r="A454"/>
      <c r="B454"/>
      <c r="C454"/>
      <c r="D454" s="159"/>
      <c r="E454" s="159"/>
      <c r="F454" s="159"/>
      <c r="G454" s="79"/>
      <c r="H454" s="16"/>
      <c r="I454" s="16"/>
      <c r="J454" s="160"/>
    </row>
    <row r="455" spans="1:10" x14ac:dyDescent="0.25">
      <c r="A455"/>
      <c r="B455"/>
      <c r="C455"/>
      <c r="D455" s="159"/>
      <c r="E455" s="159"/>
      <c r="F455" s="159"/>
      <c r="G455" s="79"/>
      <c r="H455" s="16"/>
      <c r="I455" s="16"/>
      <c r="J455" s="160"/>
    </row>
    <row r="456" spans="1:10" x14ac:dyDescent="0.25">
      <c r="A456"/>
      <c r="B456"/>
      <c r="C456"/>
      <c r="D456" s="159"/>
      <c r="E456" s="159"/>
      <c r="F456" s="159"/>
      <c r="G456" s="79"/>
      <c r="H456" s="16"/>
      <c r="I456" s="16"/>
      <c r="J456" s="160"/>
    </row>
    <row r="457" spans="1:10" x14ac:dyDescent="0.25">
      <c r="A457"/>
      <c r="B457"/>
      <c r="C457"/>
      <c r="D457" s="159"/>
      <c r="E457" s="159"/>
      <c r="F457" s="159"/>
      <c r="G457" s="79"/>
      <c r="H457" s="16"/>
      <c r="I457" s="16"/>
      <c r="J457" s="160"/>
    </row>
    <row r="458" spans="1:10" x14ac:dyDescent="0.25">
      <c r="A458"/>
      <c r="B458"/>
      <c r="C458"/>
      <c r="D458" s="159"/>
      <c r="E458" s="159"/>
      <c r="F458" s="159"/>
      <c r="G458" s="79"/>
      <c r="H458" s="16"/>
      <c r="I458" s="16"/>
      <c r="J458" s="160"/>
    </row>
    <row r="459" spans="1:10" x14ac:dyDescent="0.25">
      <c r="A459"/>
      <c r="B459"/>
      <c r="C459"/>
      <c r="D459" s="159"/>
      <c r="E459" s="159"/>
      <c r="F459" s="159"/>
      <c r="G459" s="79"/>
      <c r="H459" s="16"/>
      <c r="I459" s="16"/>
      <c r="J459" s="160"/>
    </row>
    <row r="460" spans="1:10" x14ac:dyDescent="0.25">
      <c r="A460"/>
      <c r="B460"/>
      <c r="C460"/>
      <c r="D460" s="159"/>
      <c r="E460" s="159"/>
      <c r="F460" s="159"/>
      <c r="G460" s="79"/>
      <c r="H460" s="16"/>
      <c r="I460" s="16"/>
      <c r="J460" s="160"/>
    </row>
    <row r="461" spans="1:10" x14ac:dyDescent="0.25">
      <c r="A461"/>
      <c r="B461"/>
      <c r="C461"/>
      <c r="D461" s="159"/>
      <c r="E461" s="159"/>
      <c r="F461" s="159"/>
      <c r="G461" s="79"/>
      <c r="H461" s="16"/>
      <c r="I461" s="16"/>
      <c r="J461" s="160"/>
    </row>
    <row r="462" spans="1:10" x14ac:dyDescent="0.25">
      <c r="A462"/>
      <c r="B462"/>
      <c r="C462"/>
      <c r="D462" s="159"/>
      <c r="E462" s="159"/>
      <c r="F462" s="159"/>
      <c r="G462" s="79"/>
      <c r="H462" s="16"/>
      <c r="I462" s="16"/>
      <c r="J462" s="160"/>
    </row>
    <row r="463" spans="1:10" x14ac:dyDescent="0.25">
      <c r="A463"/>
      <c r="B463"/>
      <c r="C463"/>
      <c r="D463" s="159"/>
      <c r="E463" s="159"/>
      <c r="F463" s="159"/>
      <c r="G463" s="79"/>
      <c r="H463" s="16"/>
      <c r="I463" s="16"/>
      <c r="J463" s="160"/>
    </row>
    <row r="464" spans="1:10" x14ac:dyDescent="0.25">
      <c r="A464"/>
      <c r="B464"/>
      <c r="C464"/>
      <c r="D464" s="159"/>
      <c r="E464" s="159"/>
      <c r="F464" s="159"/>
      <c r="G464" s="79"/>
      <c r="H464" s="16"/>
      <c r="I464" s="16"/>
      <c r="J464" s="160"/>
    </row>
    <row r="465" spans="1:10" x14ac:dyDescent="0.25">
      <c r="A465"/>
      <c r="B465"/>
      <c r="C465"/>
      <c r="D465" s="159"/>
      <c r="E465" s="159"/>
      <c r="F465" s="159"/>
      <c r="G465" s="79"/>
      <c r="H465" s="16"/>
      <c r="I465" s="16"/>
      <c r="J465" s="160"/>
    </row>
    <row r="466" spans="1:10" x14ac:dyDescent="0.25">
      <c r="A466"/>
      <c r="B466"/>
      <c r="C466"/>
      <c r="D466" s="159"/>
      <c r="E466" s="159"/>
      <c r="F466" s="159"/>
      <c r="G466" s="79"/>
      <c r="H466" s="16"/>
      <c r="I466" s="16"/>
      <c r="J466" s="160"/>
    </row>
    <row r="467" spans="1:10" x14ac:dyDescent="0.25">
      <c r="A467"/>
      <c r="B467"/>
      <c r="C467"/>
      <c r="D467" s="159"/>
      <c r="E467" s="159"/>
      <c r="F467" s="159"/>
      <c r="G467" s="79"/>
      <c r="H467" s="16"/>
      <c r="I467" s="16"/>
      <c r="J467" s="160"/>
    </row>
    <row r="468" spans="1:10" x14ac:dyDescent="0.25">
      <c r="A468"/>
      <c r="B468"/>
      <c r="C468"/>
      <c r="D468" s="159"/>
      <c r="E468" s="159"/>
      <c r="F468" s="159"/>
      <c r="G468" s="79"/>
      <c r="H468" s="16"/>
      <c r="I468" s="16"/>
      <c r="J468" s="160"/>
    </row>
    <row r="469" spans="1:10" x14ac:dyDescent="0.25">
      <c r="A469"/>
      <c r="B469"/>
      <c r="C469"/>
      <c r="D469" s="159"/>
      <c r="E469" s="159"/>
      <c r="F469" s="159"/>
      <c r="G469" s="79"/>
      <c r="H469" s="16"/>
      <c r="I469" s="16"/>
      <c r="J469" s="160"/>
    </row>
    <row r="470" spans="1:10" x14ac:dyDescent="0.25">
      <c r="A470"/>
      <c r="B470"/>
      <c r="C470"/>
      <c r="D470" s="159"/>
      <c r="E470" s="159"/>
      <c r="F470" s="159"/>
      <c r="G470" s="79"/>
      <c r="H470" s="16"/>
      <c r="I470" s="16"/>
      <c r="J470" s="160"/>
    </row>
    <row r="471" spans="1:10" x14ac:dyDescent="0.25">
      <c r="A471"/>
      <c r="B471"/>
      <c r="C471"/>
      <c r="D471" s="159"/>
      <c r="E471" s="159"/>
      <c r="F471" s="159"/>
      <c r="G471" s="79"/>
      <c r="H471" s="16"/>
      <c r="I471" s="16"/>
      <c r="J471" s="160"/>
    </row>
    <row r="472" spans="1:10" x14ac:dyDescent="0.25">
      <c r="A472"/>
      <c r="B472"/>
      <c r="C472"/>
      <c r="D472" s="159"/>
      <c r="E472" s="159"/>
      <c r="F472" s="159"/>
      <c r="G472" s="79"/>
      <c r="H472" s="16"/>
      <c r="I472" s="16"/>
      <c r="J472" s="160"/>
    </row>
    <row r="473" spans="1:10" x14ac:dyDescent="0.25">
      <c r="A473"/>
      <c r="B473"/>
      <c r="C473"/>
      <c r="D473" s="159"/>
      <c r="E473" s="159"/>
      <c r="F473" s="159"/>
      <c r="G473" s="79"/>
      <c r="H473" s="16"/>
      <c r="I473" s="16"/>
      <c r="J473" s="160"/>
    </row>
    <row r="474" spans="1:10" x14ac:dyDescent="0.25">
      <c r="A474"/>
      <c r="B474"/>
      <c r="C474"/>
      <c r="D474" s="159"/>
      <c r="E474" s="159"/>
      <c r="F474" s="159"/>
      <c r="G474" s="79"/>
      <c r="H474" s="16"/>
      <c r="I474" s="16"/>
      <c r="J474" s="160"/>
    </row>
    <row r="475" spans="1:10" x14ac:dyDescent="0.25">
      <c r="A475"/>
      <c r="B475"/>
      <c r="C475"/>
      <c r="D475" s="159"/>
      <c r="E475" s="159"/>
      <c r="F475" s="159"/>
      <c r="G475" s="79"/>
      <c r="H475" s="16"/>
      <c r="I475" s="16"/>
      <c r="J475" s="160"/>
    </row>
    <row r="476" spans="1:10" x14ac:dyDescent="0.25">
      <c r="A476"/>
      <c r="B476"/>
      <c r="C476"/>
      <c r="D476" s="159"/>
      <c r="E476" s="159"/>
      <c r="F476" s="159"/>
      <c r="G476" s="79"/>
      <c r="H476" s="16"/>
      <c r="I476" s="16"/>
      <c r="J476" s="160"/>
    </row>
    <row r="477" spans="1:10" x14ac:dyDescent="0.25">
      <c r="A477"/>
      <c r="B477"/>
      <c r="C477"/>
      <c r="D477" s="159"/>
      <c r="E477" s="159"/>
      <c r="F477" s="159"/>
      <c r="G477" s="79"/>
      <c r="H477" s="16"/>
      <c r="I477" s="16"/>
      <c r="J477" s="160"/>
    </row>
    <row r="478" spans="1:10" x14ac:dyDescent="0.25">
      <c r="A478"/>
      <c r="B478"/>
      <c r="C478"/>
      <c r="D478" s="159"/>
      <c r="E478" s="159"/>
      <c r="F478" s="159"/>
      <c r="G478" s="79"/>
      <c r="H478" s="16"/>
      <c r="I478" s="16"/>
      <c r="J478" s="160"/>
    </row>
    <row r="479" spans="1:10" x14ac:dyDescent="0.25">
      <c r="A479"/>
      <c r="B479"/>
      <c r="C479"/>
      <c r="D479" s="159"/>
      <c r="E479" s="159"/>
      <c r="F479" s="159"/>
      <c r="G479" s="79"/>
      <c r="H479" s="16"/>
      <c r="I479" s="16"/>
      <c r="J479" s="160"/>
    </row>
    <row r="480" spans="1:10" x14ac:dyDescent="0.25">
      <c r="A480"/>
      <c r="B480"/>
      <c r="C480"/>
      <c r="D480" s="159"/>
      <c r="E480" s="159"/>
      <c r="F480" s="159"/>
      <c r="G480" s="79"/>
      <c r="H480" s="16"/>
      <c r="I480" s="16"/>
      <c r="J480" s="160"/>
    </row>
    <row r="481" spans="1:10" x14ac:dyDescent="0.25">
      <c r="A481"/>
      <c r="B481"/>
      <c r="C481"/>
      <c r="D481" s="159"/>
      <c r="E481" s="159"/>
      <c r="F481" s="159"/>
      <c r="G481" s="79"/>
      <c r="H481" s="16"/>
      <c r="I481" s="16"/>
      <c r="J481" s="160"/>
    </row>
    <row r="482" spans="1:10" x14ac:dyDescent="0.25">
      <c r="A482"/>
      <c r="B482"/>
      <c r="C482"/>
      <c r="D482" s="159"/>
      <c r="E482" s="159"/>
      <c r="F482" s="159"/>
      <c r="G482" s="79"/>
      <c r="H482" s="16"/>
      <c r="I482" s="16"/>
      <c r="J482" s="160"/>
    </row>
    <row r="483" spans="1:10" x14ac:dyDescent="0.25">
      <c r="A483"/>
      <c r="B483"/>
      <c r="C483"/>
      <c r="D483" s="159"/>
      <c r="E483" s="159"/>
      <c r="F483" s="159"/>
      <c r="G483" s="79"/>
      <c r="H483" s="16"/>
      <c r="I483" s="16"/>
      <c r="J483" s="160"/>
    </row>
    <row r="484" spans="1:10" x14ac:dyDescent="0.25">
      <c r="A484"/>
      <c r="B484"/>
      <c r="C484"/>
      <c r="D484" s="159"/>
      <c r="E484" s="159"/>
      <c r="F484" s="159"/>
      <c r="G484" s="79"/>
      <c r="H484" s="16"/>
      <c r="I484" s="16"/>
      <c r="J484" s="160"/>
    </row>
    <row r="485" spans="1:10" x14ac:dyDescent="0.25">
      <c r="A485"/>
      <c r="B485"/>
      <c r="C485"/>
      <c r="D485" s="159"/>
      <c r="E485" s="159"/>
      <c r="F485" s="159"/>
      <c r="G485" s="79"/>
      <c r="H485" s="16"/>
      <c r="I485" s="16"/>
      <c r="J485" s="160"/>
    </row>
    <row r="486" spans="1:10" x14ac:dyDescent="0.25">
      <c r="A486"/>
      <c r="B486"/>
      <c r="C486"/>
      <c r="D486" s="159"/>
      <c r="E486" s="159"/>
      <c r="F486" s="159"/>
      <c r="G486" s="79"/>
      <c r="H486" s="16"/>
      <c r="I486" s="16"/>
      <c r="J486" s="160"/>
    </row>
    <row r="487" spans="1:10" x14ac:dyDescent="0.25">
      <c r="A487"/>
      <c r="B487"/>
      <c r="C487"/>
      <c r="D487" s="159"/>
      <c r="E487" s="159"/>
      <c r="F487" s="159"/>
      <c r="G487" s="79"/>
      <c r="H487" s="16"/>
      <c r="I487" s="16"/>
      <c r="J487" s="160"/>
    </row>
    <row r="488" spans="1:10" x14ac:dyDescent="0.25">
      <c r="A488"/>
      <c r="B488"/>
      <c r="C488"/>
      <c r="D488" s="159"/>
      <c r="E488" s="159"/>
      <c r="F488" s="159"/>
      <c r="G488" s="79"/>
      <c r="H488" s="16"/>
      <c r="I488" s="16"/>
      <c r="J488" s="160"/>
    </row>
    <row r="489" spans="1:10" x14ac:dyDescent="0.25">
      <c r="A489"/>
      <c r="B489"/>
      <c r="C489"/>
      <c r="D489" s="159"/>
      <c r="E489" s="159"/>
      <c r="F489" s="159"/>
      <c r="G489" s="79"/>
      <c r="H489" s="16"/>
      <c r="I489" s="16"/>
      <c r="J489" s="160"/>
    </row>
    <row r="490" spans="1:10" x14ac:dyDescent="0.25">
      <c r="A490"/>
      <c r="B490"/>
      <c r="C490"/>
      <c r="D490" s="159"/>
      <c r="E490" s="159"/>
      <c r="F490" s="159"/>
      <c r="G490" s="79"/>
      <c r="H490" s="16"/>
      <c r="I490" s="16"/>
      <c r="J490" s="160"/>
    </row>
    <row r="491" spans="1:10" x14ac:dyDescent="0.25">
      <c r="A491"/>
      <c r="B491"/>
      <c r="C491"/>
      <c r="D491" s="159"/>
      <c r="E491" s="159"/>
      <c r="F491" s="159"/>
      <c r="G491" s="79"/>
      <c r="H491" s="16"/>
      <c r="I491" s="16"/>
      <c r="J491" s="160"/>
    </row>
    <row r="492" spans="1:10" x14ac:dyDescent="0.25">
      <c r="A492"/>
      <c r="B492"/>
      <c r="C492"/>
      <c r="D492" s="159"/>
      <c r="E492" s="159"/>
      <c r="F492" s="159"/>
      <c r="G492" s="79"/>
      <c r="H492" s="16"/>
      <c r="I492" s="16"/>
      <c r="J492" s="160"/>
    </row>
    <row r="493" spans="1:10" x14ac:dyDescent="0.25">
      <c r="A493"/>
      <c r="B493"/>
      <c r="C493"/>
      <c r="D493" s="159"/>
      <c r="E493" s="159"/>
      <c r="F493" s="159"/>
      <c r="G493" s="79"/>
      <c r="H493" s="16"/>
      <c r="I493" s="16"/>
      <c r="J493" s="160"/>
    </row>
    <row r="494" spans="1:10" x14ac:dyDescent="0.25">
      <c r="A494"/>
      <c r="B494"/>
      <c r="C494"/>
      <c r="D494" s="159"/>
      <c r="E494" s="159"/>
      <c r="F494" s="159"/>
      <c r="G494" s="79"/>
      <c r="H494" s="16"/>
      <c r="I494" s="16"/>
      <c r="J494" s="160"/>
    </row>
    <row r="495" spans="1:10" x14ac:dyDescent="0.25">
      <c r="A495"/>
      <c r="B495"/>
      <c r="C495"/>
      <c r="D495" s="159"/>
      <c r="E495" s="159"/>
      <c r="F495" s="159"/>
      <c r="G495" s="79"/>
      <c r="H495" s="16"/>
      <c r="I495" s="16"/>
      <c r="J495" s="160"/>
    </row>
    <row r="496" spans="1:10" x14ac:dyDescent="0.25">
      <c r="A496"/>
      <c r="B496"/>
      <c r="C496"/>
      <c r="D496" s="159"/>
      <c r="E496" s="159"/>
      <c r="F496" s="159"/>
      <c r="G496" s="79"/>
      <c r="H496" s="16"/>
      <c r="I496" s="16"/>
      <c r="J496" s="160"/>
    </row>
    <row r="497" spans="1:10" x14ac:dyDescent="0.25">
      <c r="A497"/>
      <c r="B497"/>
      <c r="C497"/>
      <c r="D497" s="159"/>
      <c r="E497" s="159"/>
      <c r="F497" s="159"/>
      <c r="G497" s="79"/>
      <c r="H497" s="16"/>
      <c r="I497" s="16"/>
      <c r="J497" s="160"/>
    </row>
    <row r="498" spans="1:10" x14ac:dyDescent="0.25">
      <c r="A498"/>
      <c r="B498"/>
      <c r="C498"/>
      <c r="D498" s="159"/>
      <c r="E498" s="159"/>
      <c r="F498" s="159"/>
      <c r="G498" s="79"/>
      <c r="H498" s="16"/>
      <c r="I498" s="16"/>
      <c r="J498" s="160"/>
    </row>
    <row r="499" spans="1:10" x14ac:dyDescent="0.25">
      <c r="A499"/>
      <c r="B499"/>
      <c r="C499"/>
      <c r="D499" s="159"/>
      <c r="E499" s="159"/>
      <c r="F499" s="159"/>
      <c r="G499" s="79"/>
      <c r="H499" s="16"/>
      <c r="I499" s="16"/>
      <c r="J499" s="160"/>
    </row>
    <row r="500" spans="1:10" x14ac:dyDescent="0.25">
      <c r="A500"/>
      <c r="B500"/>
      <c r="C500"/>
      <c r="D500" s="159"/>
      <c r="E500" s="159"/>
      <c r="F500" s="159"/>
      <c r="G500" s="79"/>
      <c r="H500" s="16"/>
      <c r="I500" s="16"/>
      <c r="J500" s="160"/>
    </row>
    <row r="501" spans="1:10" x14ac:dyDescent="0.25">
      <c r="A501"/>
      <c r="B501"/>
      <c r="C501"/>
      <c r="D501" s="159"/>
      <c r="E501" s="159"/>
      <c r="F501" s="159"/>
      <c r="G501" s="79"/>
      <c r="H501" s="16"/>
      <c r="I501" s="16"/>
      <c r="J501" s="160"/>
    </row>
    <row r="502" spans="1:10" x14ac:dyDescent="0.25">
      <c r="A502"/>
      <c r="B502"/>
      <c r="C502"/>
      <c r="D502" s="159"/>
      <c r="E502" s="159"/>
      <c r="F502" s="159"/>
      <c r="G502" s="79"/>
      <c r="H502" s="16"/>
      <c r="I502" s="16"/>
      <c r="J502" s="160"/>
    </row>
    <row r="503" spans="1:10" x14ac:dyDescent="0.25">
      <c r="A503"/>
      <c r="B503"/>
      <c r="C503"/>
      <c r="D503" s="159"/>
      <c r="E503" s="159"/>
      <c r="F503" s="159"/>
      <c r="G503" s="79"/>
      <c r="H503" s="16"/>
      <c r="I503" s="16"/>
      <c r="J503" s="160"/>
    </row>
    <row r="504" spans="1:10" x14ac:dyDescent="0.25">
      <c r="A504"/>
      <c r="B504"/>
      <c r="C504"/>
      <c r="D504" s="159"/>
      <c r="E504" s="159"/>
      <c r="F504" s="159"/>
      <c r="G504" s="79"/>
      <c r="H504" s="16"/>
      <c r="I504" s="16"/>
      <c r="J504" s="160"/>
    </row>
    <row r="505" spans="1:10" x14ac:dyDescent="0.25">
      <c r="A505"/>
      <c r="B505"/>
      <c r="C505"/>
      <c r="D505" s="159"/>
      <c r="E505" s="159"/>
      <c r="F505" s="159"/>
      <c r="G505" s="79"/>
      <c r="H505" s="16"/>
      <c r="I505" s="16"/>
      <c r="J505" s="160"/>
    </row>
    <row r="506" spans="1:10" x14ac:dyDescent="0.25">
      <c r="A506"/>
      <c r="B506"/>
      <c r="C506"/>
      <c r="D506" s="159"/>
      <c r="E506" s="159"/>
      <c r="F506" s="159"/>
      <c r="G506" s="79"/>
      <c r="H506" s="16"/>
      <c r="I506" s="16"/>
      <c r="J506" s="160"/>
    </row>
    <row r="507" spans="1:10" x14ac:dyDescent="0.25">
      <c r="A507"/>
      <c r="B507"/>
      <c r="C507"/>
      <c r="D507" s="159"/>
      <c r="E507" s="159"/>
      <c r="F507" s="159"/>
      <c r="G507" s="79"/>
      <c r="H507" s="16"/>
      <c r="I507" s="16"/>
      <c r="J507" s="160"/>
    </row>
    <row r="508" spans="1:10" x14ac:dyDescent="0.25">
      <c r="A508"/>
      <c r="B508"/>
      <c r="C508"/>
      <c r="D508" s="159"/>
      <c r="E508" s="159"/>
      <c r="F508" s="159"/>
      <c r="G508" s="79"/>
      <c r="H508" s="16"/>
      <c r="I508" s="16"/>
      <c r="J508" s="160"/>
    </row>
    <row r="509" spans="1:10" x14ac:dyDescent="0.25">
      <c r="A509"/>
      <c r="B509"/>
      <c r="C509"/>
      <c r="D509" s="159"/>
      <c r="E509" s="159"/>
      <c r="F509" s="159"/>
      <c r="G509" s="79"/>
      <c r="H509" s="16"/>
      <c r="I509" s="16"/>
      <c r="J509" s="160"/>
    </row>
    <row r="510" spans="1:10" x14ac:dyDescent="0.25">
      <c r="A510"/>
      <c r="B510"/>
      <c r="C510"/>
      <c r="D510" s="159"/>
      <c r="E510" s="159"/>
      <c r="F510" s="159"/>
      <c r="G510" s="79"/>
      <c r="H510" s="16"/>
      <c r="I510" s="16"/>
      <c r="J510" s="160"/>
    </row>
    <row r="511" spans="1:10" x14ac:dyDescent="0.25">
      <c r="A511"/>
      <c r="B511"/>
      <c r="C511"/>
      <c r="D511" s="159"/>
      <c r="E511" s="159"/>
      <c r="F511" s="159"/>
      <c r="G511" s="79"/>
      <c r="H511" s="16"/>
      <c r="I511" s="16"/>
      <c r="J511" s="160"/>
    </row>
    <row r="512" spans="1:10" x14ac:dyDescent="0.25">
      <c r="A512"/>
      <c r="B512"/>
      <c r="C512"/>
      <c r="D512" s="159"/>
      <c r="E512" s="159"/>
      <c r="F512" s="159"/>
      <c r="G512" s="79"/>
      <c r="H512" s="16"/>
      <c r="I512" s="16"/>
      <c r="J512" s="160"/>
    </row>
    <row r="513" spans="1:10" x14ac:dyDescent="0.25">
      <c r="A513"/>
      <c r="B513"/>
      <c r="C513"/>
      <c r="D513" s="159"/>
      <c r="E513" s="159"/>
      <c r="F513" s="159"/>
      <c r="G513" s="79"/>
      <c r="H513" s="16"/>
      <c r="I513" s="16"/>
      <c r="J513" s="160"/>
    </row>
    <row r="514" spans="1:10" x14ac:dyDescent="0.25">
      <c r="A514"/>
      <c r="B514"/>
      <c r="C514"/>
      <c r="D514" s="159"/>
      <c r="E514" s="159"/>
      <c r="F514" s="159"/>
      <c r="G514" s="79"/>
      <c r="H514" s="16"/>
      <c r="I514" s="16"/>
      <c r="J514" s="160"/>
    </row>
    <row r="515" spans="1:10" x14ac:dyDescent="0.25">
      <c r="A515"/>
      <c r="B515"/>
      <c r="C515"/>
      <c r="D515" s="159"/>
      <c r="E515" s="159"/>
      <c r="F515" s="159"/>
      <c r="G515" s="79"/>
      <c r="H515" s="16"/>
      <c r="I515" s="16"/>
      <c r="J515" s="160"/>
    </row>
    <row r="516" spans="1:10" x14ac:dyDescent="0.25">
      <c r="A516"/>
      <c r="B516"/>
      <c r="C516"/>
      <c r="D516" s="159"/>
      <c r="E516" s="159"/>
      <c r="F516" s="159"/>
      <c r="G516" s="79"/>
      <c r="H516" s="16"/>
      <c r="I516" s="16"/>
      <c r="J516" s="160"/>
    </row>
    <row r="517" spans="1:10" x14ac:dyDescent="0.25">
      <c r="A517"/>
      <c r="B517"/>
      <c r="C517"/>
      <c r="D517" s="159"/>
      <c r="E517" s="159"/>
      <c r="F517" s="159"/>
      <c r="G517" s="79"/>
      <c r="H517" s="16"/>
      <c r="I517" s="16"/>
      <c r="J517" s="160"/>
    </row>
    <row r="518" spans="1:10" x14ac:dyDescent="0.25">
      <c r="A518"/>
      <c r="B518"/>
      <c r="C518"/>
      <c r="D518" s="159"/>
      <c r="E518" s="159"/>
      <c r="F518" s="159"/>
      <c r="G518" s="79"/>
      <c r="H518" s="16"/>
      <c r="I518" s="16"/>
      <c r="J518" s="160"/>
    </row>
    <row r="519" spans="1:10" x14ac:dyDescent="0.25">
      <c r="A519"/>
      <c r="B519"/>
      <c r="C519"/>
      <c r="D519" s="159"/>
      <c r="E519" s="159"/>
      <c r="F519" s="159"/>
      <c r="G519" s="79"/>
      <c r="H519" s="16"/>
      <c r="I519" s="16"/>
      <c r="J519" s="160"/>
    </row>
    <row r="520" spans="1:10" x14ac:dyDescent="0.25">
      <c r="A520"/>
      <c r="B520"/>
      <c r="C520"/>
      <c r="D520" s="159"/>
      <c r="E520" s="159"/>
      <c r="F520" s="159"/>
      <c r="G520" s="79"/>
      <c r="H520" s="16"/>
      <c r="I520" s="16"/>
      <c r="J520" s="160"/>
    </row>
    <row r="521" spans="1:10" x14ac:dyDescent="0.25">
      <c r="A521"/>
      <c r="B521"/>
      <c r="C521"/>
      <c r="D521" s="159"/>
      <c r="E521" s="159"/>
      <c r="F521" s="159"/>
      <c r="G521" s="79"/>
      <c r="H521" s="16"/>
      <c r="I521" s="16"/>
      <c r="J521" s="160"/>
    </row>
    <row r="522" spans="1:10" x14ac:dyDescent="0.25">
      <c r="A522"/>
      <c r="B522"/>
      <c r="C522"/>
      <c r="D522" s="159"/>
      <c r="E522" s="159"/>
      <c r="F522" s="159"/>
      <c r="G522" s="79"/>
      <c r="H522" s="16"/>
      <c r="I522" s="16"/>
      <c r="J522" s="160"/>
    </row>
    <row r="523" spans="1:10" x14ac:dyDescent="0.25">
      <c r="A523"/>
      <c r="B523"/>
      <c r="C523"/>
      <c r="D523" s="159"/>
      <c r="E523" s="159"/>
      <c r="F523" s="159"/>
      <c r="G523" s="79"/>
      <c r="H523" s="16"/>
      <c r="I523" s="16"/>
      <c r="J523" s="160"/>
    </row>
    <row r="524" spans="1:10" x14ac:dyDescent="0.25">
      <c r="A524"/>
      <c r="B524"/>
      <c r="C524"/>
      <c r="D524" s="159"/>
      <c r="E524" s="159"/>
      <c r="F524" s="159"/>
      <c r="G524" s="79"/>
      <c r="H524" s="16"/>
      <c r="I524" s="16"/>
      <c r="J524" s="160"/>
    </row>
    <row r="525" spans="1:10" x14ac:dyDescent="0.25">
      <c r="A525"/>
      <c r="B525"/>
      <c r="C525"/>
      <c r="D525" s="159"/>
      <c r="E525" s="159"/>
      <c r="F525" s="159"/>
      <c r="G525" s="79"/>
      <c r="H525" s="16"/>
      <c r="I525" s="16"/>
      <c r="J525" s="160"/>
    </row>
    <row r="526" spans="1:10" x14ac:dyDescent="0.25">
      <c r="A526"/>
      <c r="B526"/>
      <c r="C526"/>
      <c r="D526" s="159"/>
      <c r="E526" s="159"/>
      <c r="F526" s="159"/>
      <c r="G526" s="79"/>
      <c r="H526" s="16"/>
      <c r="I526" s="16"/>
      <c r="J526" s="160"/>
    </row>
    <row r="527" spans="1:10" x14ac:dyDescent="0.25">
      <c r="A527"/>
      <c r="B527"/>
      <c r="C527"/>
      <c r="D527" s="159"/>
      <c r="E527" s="159"/>
      <c r="F527" s="159"/>
      <c r="G527" s="79"/>
      <c r="H527" s="16"/>
      <c r="I527" s="16"/>
      <c r="J527" s="160"/>
    </row>
    <row r="528" spans="1:10" x14ac:dyDescent="0.25">
      <c r="A528"/>
      <c r="B528"/>
      <c r="C528"/>
      <c r="D528" s="159"/>
      <c r="E528" s="159"/>
      <c r="F528" s="159"/>
      <c r="G528" s="79"/>
      <c r="H528" s="16"/>
      <c r="I528" s="16"/>
      <c r="J528" s="160"/>
    </row>
    <row r="529" spans="1:10" x14ac:dyDescent="0.25">
      <c r="A529"/>
      <c r="B529"/>
      <c r="C529"/>
      <c r="D529" s="159"/>
      <c r="E529" s="159"/>
      <c r="F529" s="159"/>
      <c r="G529" s="79"/>
      <c r="H529" s="16"/>
      <c r="I529" s="16"/>
      <c r="J529" s="160"/>
    </row>
    <row r="530" spans="1:10" x14ac:dyDescent="0.25">
      <c r="A530"/>
      <c r="B530"/>
      <c r="C530"/>
      <c r="D530" s="159"/>
      <c r="E530" s="159"/>
      <c r="F530" s="159"/>
      <c r="G530" s="79"/>
      <c r="H530" s="16"/>
      <c r="I530" s="16"/>
      <c r="J530" s="160"/>
    </row>
    <row r="531" spans="1:10" x14ac:dyDescent="0.25">
      <c r="A531"/>
      <c r="B531"/>
      <c r="C531"/>
      <c r="D531" s="159"/>
      <c r="E531" s="159"/>
      <c r="F531" s="159"/>
      <c r="G531" s="79"/>
      <c r="H531" s="16"/>
      <c r="I531" s="16"/>
      <c r="J531" s="160"/>
    </row>
    <row r="532" spans="1:10" x14ac:dyDescent="0.25">
      <c r="A532"/>
      <c r="B532"/>
      <c r="C532"/>
      <c r="D532" s="159"/>
      <c r="E532" s="159"/>
      <c r="F532" s="159"/>
      <c r="G532" s="79"/>
      <c r="H532" s="16"/>
      <c r="I532" s="16"/>
      <c r="J532" s="160"/>
    </row>
    <row r="533" spans="1:10" x14ac:dyDescent="0.25">
      <c r="A533"/>
      <c r="B533"/>
      <c r="C533"/>
      <c r="D533" s="159"/>
      <c r="E533" s="159"/>
      <c r="F533" s="159"/>
      <c r="G533" s="79"/>
      <c r="H533" s="16"/>
      <c r="I533" s="16"/>
      <c r="J533" s="160"/>
    </row>
    <row r="534" spans="1:10" x14ac:dyDescent="0.25">
      <c r="A534"/>
      <c r="B534"/>
      <c r="C534"/>
      <c r="D534" s="159"/>
      <c r="E534" s="159"/>
      <c r="F534" s="159"/>
      <c r="G534" s="79"/>
      <c r="H534" s="16"/>
      <c r="I534" s="16"/>
      <c r="J534" s="160"/>
    </row>
    <row r="535" spans="1:10" x14ac:dyDescent="0.25">
      <c r="A535"/>
      <c r="B535"/>
      <c r="C535"/>
      <c r="D535" s="159"/>
      <c r="E535" s="159"/>
      <c r="F535" s="159"/>
      <c r="G535" s="79"/>
      <c r="H535" s="16"/>
      <c r="I535" s="16"/>
      <c r="J535" s="160"/>
    </row>
    <row r="536" spans="1:10" x14ac:dyDescent="0.25">
      <c r="A536"/>
      <c r="B536"/>
      <c r="C536"/>
      <c r="D536" s="159"/>
      <c r="E536" s="159"/>
      <c r="F536" s="159"/>
      <c r="G536" s="79"/>
      <c r="H536" s="16"/>
      <c r="I536" s="16"/>
      <c r="J536" s="160"/>
    </row>
    <row r="537" spans="1:10" x14ac:dyDescent="0.25">
      <c r="A537"/>
      <c r="B537"/>
      <c r="C537"/>
      <c r="D537" s="159"/>
      <c r="E537" s="159"/>
      <c r="F537" s="159"/>
      <c r="G537" s="79"/>
      <c r="H537" s="16"/>
      <c r="I537" s="16"/>
      <c r="J537" s="160"/>
    </row>
    <row r="538" spans="1:10" x14ac:dyDescent="0.25">
      <c r="A538"/>
      <c r="B538"/>
      <c r="C538"/>
      <c r="D538" s="159"/>
      <c r="E538" s="159"/>
      <c r="F538" s="159"/>
      <c r="G538" s="79"/>
      <c r="H538" s="16"/>
      <c r="I538" s="16"/>
      <c r="J538" s="160"/>
    </row>
    <row r="539" spans="1:10" x14ac:dyDescent="0.25">
      <c r="A539"/>
      <c r="B539"/>
      <c r="C539"/>
      <c r="D539" s="159"/>
      <c r="E539" s="159"/>
      <c r="F539" s="159"/>
      <c r="G539" s="79"/>
      <c r="H539" s="16"/>
      <c r="I539" s="16"/>
      <c r="J539" s="160"/>
    </row>
    <row r="540" spans="1:10" x14ac:dyDescent="0.25">
      <c r="A540"/>
      <c r="B540"/>
      <c r="C540"/>
      <c r="D540" s="159"/>
      <c r="E540" s="159"/>
      <c r="F540" s="159"/>
      <c r="G540" s="79"/>
      <c r="H540" s="16"/>
      <c r="I540" s="16"/>
      <c r="J540" s="160"/>
    </row>
    <row r="541" spans="1:10" x14ac:dyDescent="0.25">
      <c r="A541"/>
      <c r="B541"/>
      <c r="C541"/>
      <c r="D541" s="159"/>
      <c r="E541" s="159"/>
      <c r="F541" s="159"/>
      <c r="G541" s="79"/>
      <c r="H541" s="16"/>
      <c r="I541" s="16"/>
      <c r="J541" s="160"/>
    </row>
    <row r="542" spans="1:10" x14ac:dyDescent="0.25">
      <c r="A542"/>
      <c r="B542"/>
      <c r="C542"/>
      <c r="D542" s="159"/>
      <c r="E542" s="159"/>
      <c r="F542" s="159"/>
      <c r="G542" s="79"/>
      <c r="H542" s="16"/>
      <c r="I542" s="16"/>
      <c r="J542" s="160"/>
    </row>
    <row r="543" spans="1:10" x14ac:dyDescent="0.25">
      <c r="A543"/>
      <c r="B543"/>
      <c r="C543"/>
      <c r="D543" s="159"/>
      <c r="E543" s="159"/>
      <c r="F543" s="159"/>
      <c r="G543" s="79"/>
      <c r="H543" s="16"/>
      <c r="I543" s="16"/>
      <c r="J543" s="160"/>
    </row>
    <row r="544" spans="1:10" x14ac:dyDescent="0.25">
      <c r="A544"/>
      <c r="B544"/>
      <c r="C544"/>
      <c r="D544" s="159"/>
      <c r="E544" s="159"/>
      <c r="F544" s="159"/>
      <c r="G544" s="79"/>
      <c r="H544" s="16"/>
      <c r="I544" s="16"/>
      <c r="J544" s="160"/>
    </row>
    <row r="545" spans="1:10" x14ac:dyDescent="0.25">
      <c r="A545"/>
      <c r="B545"/>
      <c r="C545"/>
      <c r="D545" s="159"/>
      <c r="E545" s="159"/>
      <c r="F545" s="159"/>
      <c r="G545" s="79"/>
      <c r="H545" s="16"/>
      <c r="I545" s="16"/>
      <c r="J545" s="160"/>
    </row>
    <row r="546" spans="1:10" x14ac:dyDescent="0.25">
      <c r="A546"/>
      <c r="B546"/>
      <c r="C546"/>
      <c r="D546" s="159"/>
      <c r="E546" s="159"/>
      <c r="F546" s="159"/>
      <c r="G546" s="79"/>
      <c r="H546" s="16"/>
      <c r="I546" s="16"/>
      <c r="J546" s="160"/>
    </row>
    <row r="547" spans="1:10" x14ac:dyDescent="0.25">
      <c r="A547"/>
      <c r="B547"/>
      <c r="C547"/>
      <c r="D547" s="159"/>
      <c r="E547" s="159"/>
      <c r="F547" s="159"/>
      <c r="G547" s="79"/>
      <c r="H547" s="16"/>
      <c r="I547" s="16"/>
      <c r="J547" s="160"/>
    </row>
    <row r="548" spans="1:10" x14ac:dyDescent="0.25">
      <c r="A548"/>
      <c r="B548"/>
      <c r="C548"/>
      <c r="D548" s="159"/>
      <c r="E548" s="159"/>
      <c r="F548" s="159"/>
      <c r="G548" s="79"/>
      <c r="H548" s="16"/>
      <c r="I548" s="16"/>
      <c r="J548" s="160"/>
    </row>
    <row r="549" spans="1:10" x14ac:dyDescent="0.25">
      <c r="A549"/>
      <c r="B549"/>
      <c r="C549"/>
      <c r="D549" s="159"/>
      <c r="E549" s="159"/>
      <c r="F549" s="159"/>
      <c r="G549" s="79"/>
      <c r="H549" s="16"/>
      <c r="I549" s="16"/>
      <c r="J549" s="160"/>
    </row>
    <row r="550" spans="1:10" x14ac:dyDescent="0.25">
      <c r="A550"/>
      <c r="B550"/>
      <c r="C550"/>
      <c r="D550" s="159"/>
      <c r="E550" s="159"/>
      <c r="F550" s="159"/>
      <c r="G550" s="79"/>
      <c r="H550" s="16"/>
      <c r="I550" s="16"/>
      <c r="J550" s="160"/>
    </row>
    <row r="551" spans="1:10" x14ac:dyDescent="0.25">
      <c r="A551"/>
      <c r="B551"/>
      <c r="C551"/>
      <c r="D551" s="159"/>
      <c r="E551" s="159"/>
      <c r="F551" s="159"/>
      <c r="G551" s="79"/>
      <c r="H551" s="16"/>
      <c r="I551" s="16"/>
      <c r="J551" s="160"/>
    </row>
    <row r="552" spans="1:10" x14ac:dyDescent="0.25">
      <c r="A552"/>
      <c r="B552"/>
      <c r="C552"/>
      <c r="D552" s="159"/>
      <c r="E552" s="159"/>
      <c r="F552" s="159"/>
      <c r="G552" s="79"/>
      <c r="H552" s="16"/>
      <c r="I552" s="16"/>
      <c r="J552" s="160"/>
    </row>
    <row r="553" spans="1:10" x14ac:dyDescent="0.25">
      <c r="A553"/>
      <c r="B553"/>
      <c r="C553"/>
      <c r="D553" s="159"/>
      <c r="E553" s="159"/>
      <c r="F553" s="159"/>
      <c r="G553" s="79"/>
      <c r="H553" s="16"/>
      <c r="I553" s="16"/>
      <c r="J553" s="160"/>
    </row>
    <row r="554" spans="1:10" x14ac:dyDescent="0.25">
      <c r="A554"/>
      <c r="B554"/>
      <c r="C554"/>
      <c r="D554" s="159"/>
      <c r="E554" s="159"/>
      <c r="F554" s="159"/>
      <c r="G554" s="79"/>
      <c r="H554" s="16"/>
      <c r="I554" s="16"/>
      <c r="J554" s="160"/>
    </row>
    <row r="555" spans="1:10" x14ac:dyDescent="0.25">
      <c r="A555"/>
      <c r="B555"/>
      <c r="C555"/>
      <c r="D555" s="159"/>
      <c r="E555" s="159"/>
      <c r="F555" s="159"/>
      <c r="G555" s="79"/>
      <c r="H555" s="16"/>
      <c r="I555" s="16"/>
      <c r="J555" s="160"/>
    </row>
    <row r="556" spans="1:10" x14ac:dyDescent="0.25">
      <c r="A556"/>
      <c r="B556"/>
      <c r="C556"/>
      <c r="D556" s="159"/>
      <c r="E556" s="159"/>
      <c r="F556" s="159"/>
      <c r="G556" s="79"/>
      <c r="H556" s="16"/>
      <c r="I556" s="16"/>
      <c r="J556" s="160"/>
    </row>
    <row r="557" spans="1:10" x14ac:dyDescent="0.25">
      <c r="A557"/>
      <c r="B557"/>
      <c r="C557"/>
      <c r="D557" s="159"/>
      <c r="E557" s="159"/>
      <c r="F557" s="159"/>
      <c r="G557" s="79"/>
      <c r="H557" s="16"/>
      <c r="I557" s="16"/>
      <c r="J557" s="160"/>
    </row>
    <row r="558" spans="1:10" x14ac:dyDescent="0.25">
      <c r="A558"/>
      <c r="B558"/>
      <c r="C558"/>
      <c r="D558" s="159"/>
      <c r="E558" s="159"/>
      <c r="F558" s="159"/>
      <c r="G558" s="79"/>
      <c r="H558" s="16"/>
      <c r="I558" s="16"/>
      <c r="J558" s="160"/>
    </row>
    <row r="559" spans="1:10" x14ac:dyDescent="0.25">
      <c r="A559"/>
      <c r="B559"/>
      <c r="C559"/>
      <c r="D559" s="159"/>
      <c r="E559" s="159"/>
      <c r="F559" s="159"/>
      <c r="G559" s="79"/>
      <c r="H559" s="16"/>
      <c r="I559" s="16"/>
      <c r="J559" s="160"/>
    </row>
    <row r="560" spans="1:10" x14ac:dyDescent="0.25">
      <c r="A560"/>
      <c r="B560"/>
      <c r="C560"/>
      <c r="D560" s="159"/>
      <c r="E560" s="159"/>
      <c r="F560" s="159"/>
      <c r="G560" s="79"/>
      <c r="H560" s="16"/>
      <c r="I560" s="16"/>
      <c r="J560" s="160"/>
    </row>
    <row r="561" spans="1:10" x14ac:dyDescent="0.25">
      <c r="A561"/>
      <c r="B561"/>
      <c r="C561"/>
      <c r="D561" s="159"/>
      <c r="E561" s="159"/>
      <c r="F561" s="159"/>
      <c r="G561" s="79"/>
      <c r="H561" s="16"/>
      <c r="I561" s="16"/>
      <c r="J561" s="160"/>
    </row>
    <row r="562" spans="1:10" x14ac:dyDescent="0.25">
      <c r="A562"/>
      <c r="B562"/>
      <c r="C562"/>
      <c r="D562" s="159"/>
      <c r="E562" s="159"/>
      <c r="F562" s="159"/>
      <c r="G562" s="79"/>
      <c r="H562" s="16"/>
      <c r="I562" s="16"/>
      <c r="J562" s="160"/>
    </row>
    <row r="563" spans="1:10" x14ac:dyDescent="0.25">
      <c r="A563"/>
      <c r="B563"/>
      <c r="C563"/>
      <c r="D563" s="159"/>
      <c r="E563" s="159"/>
      <c r="F563" s="159"/>
      <c r="G563" s="79"/>
      <c r="H563" s="16"/>
      <c r="I563" s="16"/>
      <c r="J563" s="160"/>
    </row>
    <row r="564" spans="1:10" x14ac:dyDescent="0.25">
      <c r="A564"/>
      <c r="B564"/>
      <c r="C564"/>
      <c r="D564" s="159"/>
      <c r="E564" s="159"/>
      <c r="F564" s="159"/>
      <c r="G564" s="79"/>
      <c r="H564" s="16"/>
      <c r="I564" s="16"/>
      <c r="J564" s="160"/>
    </row>
    <row r="565" spans="1:10" x14ac:dyDescent="0.25">
      <c r="A565"/>
      <c r="B565"/>
      <c r="C565"/>
      <c r="D565" s="159"/>
      <c r="E565" s="159"/>
      <c r="F565" s="159"/>
      <c r="G565" s="79"/>
      <c r="H565" s="16"/>
      <c r="I565" s="16"/>
      <c r="J565" s="160"/>
    </row>
    <row r="566" spans="1:10" x14ac:dyDescent="0.25">
      <c r="A566"/>
      <c r="B566"/>
      <c r="C566"/>
      <c r="D566" s="159"/>
      <c r="E566" s="159"/>
      <c r="F566" s="159"/>
      <c r="G566" s="79"/>
      <c r="H566" s="16"/>
      <c r="I566" s="16"/>
      <c r="J566" s="160"/>
    </row>
    <row r="567" spans="1:10" x14ac:dyDescent="0.25">
      <c r="A567"/>
      <c r="B567"/>
      <c r="C567"/>
      <c r="D567" s="159"/>
      <c r="E567" s="159"/>
      <c r="F567" s="159"/>
      <c r="G567" s="79"/>
      <c r="H567" s="16"/>
      <c r="I567" s="16"/>
      <c r="J567" s="160"/>
    </row>
    <row r="568" spans="1:10" x14ac:dyDescent="0.25">
      <c r="A568"/>
      <c r="B568"/>
      <c r="C568"/>
      <c r="D568" s="159"/>
      <c r="E568" s="159"/>
      <c r="F568" s="159"/>
      <c r="G568" s="79"/>
      <c r="H568" s="16"/>
      <c r="I568" s="16"/>
      <c r="J568" s="160"/>
    </row>
    <row r="569" spans="1:10" x14ac:dyDescent="0.25">
      <c r="A569"/>
      <c r="B569"/>
      <c r="C569"/>
      <c r="D569" s="159"/>
      <c r="E569" s="159"/>
      <c r="F569" s="159"/>
      <c r="G569" s="79"/>
      <c r="H569" s="16"/>
      <c r="I569" s="16"/>
      <c r="J569" s="160"/>
    </row>
    <row r="570" spans="1:10" x14ac:dyDescent="0.25">
      <c r="A570"/>
      <c r="B570"/>
      <c r="C570"/>
      <c r="D570" s="159"/>
      <c r="E570" s="159"/>
      <c r="F570" s="159"/>
      <c r="G570" s="79"/>
      <c r="H570" s="16"/>
      <c r="I570" s="16"/>
      <c r="J570" s="160"/>
    </row>
    <row r="571" spans="1:10" x14ac:dyDescent="0.25">
      <c r="A571"/>
      <c r="B571"/>
      <c r="C571"/>
      <c r="D571" s="159"/>
      <c r="E571" s="159"/>
      <c r="F571" s="159"/>
      <c r="G571" s="79"/>
      <c r="H571" s="16"/>
      <c r="I571" s="16"/>
      <c r="J571" s="160"/>
    </row>
    <row r="572" spans="1:10" x14ac:dyDescent="0.25">
      <c r="A572"/>
      <c r="B572"/>
      <c r="C572"/>
      <c r="D572" s="159"/>
      <c r="E572" s="159"/>
      <c r="F572" s="159"/>
      <c r="G572" s="79"/>
      <c r="H572" s="16"/>
      <c r="I572" s="16"/>
      <c r="J572" s="160"/>
    </row>
    <row r="573" spans="1:10" x14ac:dyDescent="0.25">
      <c r="A573"/>
      <c r="B573"/>
      <c r="C573"/>
      <c r="D573" s="159"/>
      <c r="E573" s="159"/>
      <c r="F573" s="159"/>
      <c r="G573" s="79"/>
      <c r="H573" s="16"/>
      <c r="I573" s="16"/>
      <c r="J573" s="160"/>
    </row>
    <row r="574" spans="1:10" x14ac:dyDescent="0.25">
      <c r="A574"/>
      <c r="B574"/>
      <c r="C574"/>
      <c r="D574" s="159"/>
      <c r="E574" s="159"/>
      <c r="F574" s="159"/>
      <c r="G574" s="79"/>
      <c r="H574" s="16"/>
      <c r="I574" s="16"/>
      <c r="J574" s="160"/>
    </row>
    <row r="575" spans="1:10" x14ac:dyDescent="0.25">
      <c r="A575"/>
      <c r="B575"/>
      <c r="C575"/>
      <c r="D575" s="159"/>
      <c r="E575" s="159"/>
      <c r="F575" s="159"/>
      <c r="G575" s="79"/>
      <c r="H575" s="16"/>
      <c r="I575" s="16"/>
      <c r="J575" s="160"/>
    </row>
    <row r="576" spans="1:10" x14ac:dyDescent="0.25">
      <c r="A576"/>
      <c r="B576"/>
      <c r="C576"/>
      <c r="D576" s="159"/>
      <c r="E576" s="159"/>
      <c r="F576" s="159"/>
      <c r="G576" s="79"/>
      <c r="H576" s="16"/>
      <c r="I576" s="16"/>
      <c r="J576" s="160"/>
    </row>
    <row r="577" spans="1:10" x14ac:dyDescent="0.25">
      <c r="A577"/>
      <c r="B577"/>
      <c r="C577"/>
      <c r="D577" s="159"/>
      <c r="E577" s="159"/>
      <c r="F577" s="159"/>
      <c r="G577" s="79"/>
      <c r="H577" s="16"/>
      <c r="I577" s="16"/>
      <c r="J577" s="160"/>
    </row>
    <row r="578" spans="1:10" x14ac:dyDescent="0.25">
      <c r="A578"/>
      <c r="B578"/>
      <c r="C578"/>
      <c r="D578" s="159"/>
      <c r="E578" s="159"/>
      <c r="F578" s="159"/>
      <c r="G578" s="79"/>
      <c r="H578" s="16"/>
      <c r="I578" s="16"/>
      <c r="J578" s="160"/>
    </row>
    <row r="579" spans="1:10" x14ac:dyDescent="0.25">
      <c r="A579"/>
      <c r="B579"/>
      <c r="C579"/>
      <c r="D579" s="159"/>
      <c r="E579" s="159"/>
      <c r="F579" s="159"/>
      <c r="G579" s="79"/>
      <c r="H579" s="16"/>
      <c r="I579" s="16"/>
      <c r="J579" s="160"/>
    </row>
    <row r="580" spans="1:10" x14ac:dyDescent="0.25">
      <c r="A580"/>
      <c r="B580"/>
      <c r="C580"/>
      <c r="D580" s="159"/>
      <c r="E580" s="159"/>
      <c r="F580" s="159"/>
      <c r="G580" s="79"/>
      <c r="H580" s="16"/>
      <c r="I580" s="16"/>
      <c r="J580" s="160"/>
    </row>
    <row r="581" spans="1:10" x14ac:dyDescent="0.25">
      <c r="A581"/>
      <c r="B581"/>
      <c r="C581"/>
      <c r="D581" s="159"/>
      <c r="E581" s="159"/>
      <c r="F581" s="159"/>
      <c r="G581" s="79"/>
      <c r="H581" s="16"/>
      <c r="I581" s="16"/>
      <c r="J581" s="160"/>
    </row>
    <row r="582" spans="1:10" x14ac:dyDescent="0.25">
      <c r="A582"/>
      <c r="B582"/>
      <c r="C582"/>
      <c r="D582" s="159"/>
      <c r="E582" s="159"/>
      <c r="F582" s="159"/>
      <c r="G582" s="79"/>
      <c r="H582" s="16"/>
      <c r="I582" s="16"/>
      <c r="J582" s="160"/>
    </row>
    <row r="583" spans="1:10" x14ac:dyDescent="0.25">
      <c r="A583"/>
      <c r="B583"/>
      <c r="C583"/>
      <c r="D583" s="159"/>
      <c r="E583" s="159"/>
      <c r="F583" s="159"/>
      <c r="G583" s="79"/>
      <c r="H583" s="16"/>
      <c r="I583" s="16"/>
      <c r="J583" s="160"/>
    </row>
    <row r="584" spans="1:10" x14ac:dyDescent="0.25">
      <c r="A584"/>
      <c r="B584"/>
      <c r="C584"/>
      <c r="D584" s="159"/>
      <c r="E584" s="159"/>
      <c r="F584" s="159"/>
      <c r="G584" s="79"/>
      <c r="H584" s="16"/>
      <c r="I584" s="16"/>
      <c r="J584" s="160"/>
    </row>
    <row r="585" spans="1:10" x14ac:dyDescent="0.25">
      <c r="A585"/>
      <c r="B585"/>
      <c r="C585"/>
      <c r="D585" s="159"/>
      <c r="E585" s="159"/>
      <c r="F585" s="159"/>
      <c r="G585" s="79"/>
      <c r="H585" s="16"/>
      <c r="I585" s="16"/>
      <c r="J585" s="160"/>
    </row>
    <row r="586" spans="1:10" x14ac:dyDescent="0.25">
      <c r="A586"/>
      <c r="B586"/>
      <c r="C586"/>
      <c r="D586" s="159"/>
      <c r="E586" s="159"/>
      <c r="F586" s="159"/>
      <c r="G586" s="79"/>
      <c r="H586" s="16"/>
      <c r="I586" s="16"/>
      <c r="J586" s="160"/>
    </row>
    <row r="587" spans="1:10" x14ac:dyDescent="0.25">
      <c r="A587"/>
      <c r="B587"/>
      <c r="C587"/>
      <c r="D587" s="159"/>
      <c r="E587" s="159"/>
      <c r="F587" s="159"/>
      <c r="G587" s="79"/>
      <c r="H587" s="16"/>
      <c r="I587" s="16"/>
      <c r="J587" s="160"/>
    </row>
    <row r="588" spans="1:10" x14ac:dyDescent="0.25">
      <c r="A588"/>
      <c r="B588"/>
      <c r="C588"/>
      <c r="D588" s="159"/>
      <c r="E588" s="159"/>
      <c r="F588" s="159"/>
      <c r="G588" s="79"/>
      <c r="H588" s="16"/>
      <c r="I588" s="16"/>
      <c r="J588" s="160"/>
    </row>
    <row r="589" spans="1:10" x14ac:dyDescent="0.25">
      <c r="A589"/>
      <c r="B589"/>
      <c r="C589"/>
      <c r="D589" s="159"/>
      <c r="E589" s="159"/>
      <c r="F589" s="159"/>
      <c r="G589" s="79"/>
      <c r="H589" s="16"/>
      <c r="I589" s="16"/>
      <c r="J589" s="160"/>
    </row>
    <row r="590" spans="1:10" x14ac:dyDescent="0.25">
      <c r="A590"/>
      <c r="B590"/>
      <c r="C590"/>
      <c r="D590" s="159"/>
      <c r="E590" s="159"/>
      <c r="F590" s="159"/>
      <c r="G590" s="79"/>
      <c r="H590" s="16"/>
      <c r="I590" s="16"/>
      <c r="J590" s="160"/>
    </row>
    <row r="591" spans="1:10" x14ac:dyDescent="0.25">
      <c r="A591"/>
      <c r="B591"/>
      <c r="C591"/>
      <c r="D591" s="159"/>
      <c r="E591" s="159"/>
      <c r="F591" s="159"/>
      <c r="G591" s="79"/>
      <c r="H591" s="16"/>
      <c r="I591" s="16"/>
      <c r="J591" s="160"/>
    </row>
    <row r="592" spans="1:10" x14ac:dyDescent="0.25">
      <c r="A592"/>
      <c r="B592"/>
      <c r="C592"/>
      <c r="D592" s="159"/>
      <c r="E592" s="159"/>
      <c r="F592" s="159"/>
      <c r="G592" s="79"/>
      <c r="H592" s="16"/>
      <c r="I592" s="16"/>
      <c r="J592" s="160"/>
    </row>
    <row r="593" spans="1:10" x14ac:dyDescent="0.25">
      <c r="A593"/>
      <c r="B593"/>
      <c r="C593"/>
      <c r="D593" s="159"/>
      <c r="E593" s="159"/>
      <c r="F593" s="159"/>
      <c r="G593" s="79"/>
      <c r="H593" s="16"/>
      <c r="I593" s="16"/>
      <c r="J593" s="160"/>
    </row>
    <row r="594" spans="1:10" x14ac:dyDescent="0.25">
      <c r="A594"/>
      <c r="B594"/>
      <c r="C594"/>
      <c r="D594" s="159"/>
      <c r="E594" s="159"/>
      <c r="F594" s="159"/>
      <c r="G594" s="79"/>
      <c r="H594" s="16"/>
      <c r="I594" s="16"/>
      <c r="J594" s="160"/>
    </row>
    <row r="595" spans="1:10" x14ac:dyDescent="0.25">
      <c r="A595"/>
      <c r="B595"/>
      <c r="C595"/>
      <c r="D595" s="159"/>
      <c r="E595" s="159"/>
      <c r="F595" s="159"/>
      <c r="G595" s="79"/>
      <c r="H595" s="16"/>
      <c r="I595" s="16"/>
      <c r="J595" s="160"/>
    </row>
    <row r="596" spans="1:10" x14ac:dyDescent="0.25">
      <c r="A596"/>
      <c r="B596"/>
      <c r="C596"/>
      <c r="D596" s="159"/>
      <c r="E596" s="159"/>
      <c r="F596" s="159"/>
      <c r="G596" s="79"/>
      <c r="H596" s="16"/>
      <c r="I596" s="16"/>
      <c r="J596" s="160"/>
    </row>
    <row r="597" spans="1:10" x14ac:dyDescent="0.25">
      <c r="A597"/>
      <c r="B597"/>
      <c r="C597"/>
      <c r="D597" s="159"/>
      <c r="E597" s="159"/>
      <c r="F597" s="159"/>
      <c r="G597" s="79"/>
      <c r="H597" s="16"/>
      <c r="I597" s="16"/>
      <c r="J597" s="160"/>
    </row>
    <row r="598" spans="1:10" x14ac:dyDescent="0.25">
      <c r="A598"/>
      <c r="B598"/>
      <c r="C598"/>
      <c r="D598" s="159"/>
      <c r="E598" s="159"/>
      <c r="F598" s="159"/>
      <c r="G598" s="79"/>
      <c r="H598" s="16"/>
      <c r="I598" s="16"/>
      <c r="J598" s="160"/>
    </row>
    <row r="599" spans="1:10" x14ac:dyDescent="0.25">
      <c r="A599"/>
      <c r="B599"/>
      <c r="C599"/>
      <c r="D599" s="159"/>
      <c r="E599" s="159"/>
      <c r="F599" s="159"/>
      <c r="G599" s="79"/>
      <c r="H599" s="16"/>
      <c r="I599" s="16"/>
      <c r="J599" s="160"/>
    </row>
    <row r="600" spans="1:10" x14ac:dyDescent="0.25">
      <c r="A600"/>
      <c r="B600"/>
      <c r="C600"/>
      <c r="D600" s="159"/>
      <c r="E600" s="159"/>
      <c r="F600" s="159"/>
      <c r="G600" s="79"/>
      <c r="H600" s="16"/>
      <c r="I600" s="16"/>
      <c r="J600" s="160"/>
    </row>
    <row r="601" spans="1:10" x14ac:dyDescent="0.25">
      <c r="A601"/>
      <c r="B601"/>
      <c r="C601"/>
      <c r="D601" s="159"/>
      <c r="E601" s="159"/>
      <c r="F601" s="159"/>
      <c r="G601" s="79"/>
      <c r="H601" s="16"/>
      <c r="I601" s="16"/>
      <c r="J601" s="160"/>
    </row>
    <row r="602" spans="1:10" x14ac:dyDescent="0.25">
      <c r="A602"/>
      <c r="B602"/>
      <c r="C602"/>
      <c r="D602" s="159"/>
      <c r="E602" s="159"/>
      <c r="F602" s="159"/>
      <c r="G602" s="79"/>
      <c r="H602" s="16"/>
      <c r="I602" s="16"/>
      <c r="J602" s="160"/>
    </row>
    <row r="603" spans="1:10" x14ac:dyDescent="0.25">
      <c r="A603"/>
      <c r="B603"/>
      <c r="C603"/>
      <c r="D603" s="159"/>
      <c r="E603" s="159"/>
      <c r="F603" s="159"/>
      <c r="G603" s="79"/>
      <c r="H603" s="16"/>
      <c r="I603" s="16"/>
      <c r="J603" s="160"/>
    </row>
    <row r="604" spans="1:10" x14ac:dyDescent="0.25">
      <c r="A604"/>
      <c r="B604"/>
      <c r="C604"/>
      <c r="D604" s="159"/>
      <c r="E604" s="159"/>
      <c r="F604" s="159"/>
      <c r="G604" s="79"/>
      <c r="H604" s="16"/>
      <c r="I604" s="16"/>
      <c r="J604" s="160"/>
    </row>
    <row r="605" spans="1:10" x14ac:dyDescent="0.25">
      <c r="A605"/>
      <c r="B605"/>
      <c r="C605"/>
      <c r="D605" s="159"/>
      <c r="E605" s="159"/>
      <c r="F605" s="159"/>
      <c r="G605" s="79"/>
      <c r="H605" s="16"/>
      <c r="I605" s="16"/>
      <c r="J605" s="160"/>
    </row>
    <row r="606" spans="1:10" x14ac:dyDescent="0.25">
      <c r="A606"/>
      <c r="B606"/>
      <c r="C606"/>
      <c r="D606" s="159"/>
      <c r="E606" s="159"/>
      <c r="F606" s="159"/>
      <c r="G606" s="79"/>
      <c r="H606" s="16"/>
      <c r="I606" s="16"/>
      <c r="J606" s="160"/>
    </row>
    <row r="607" spans="1:10" x14ac:dyDescent="0.25">
      <c r="A607"/>
      <c r="B607"/>
      <c r="C607"/>
      <c r="D607" s="159"/>
      <c r="E607" s="159"/>
      <c r="F607" s="159"/>
      <c r="G607" s="79"/>
      <c r="H607" s="16"/>
      <c r="I607" s="16"/>
      <c r="J607" s="160"/>
    </row>
    <row r="608" spans="1:10" x14ac:dyDescent="0.25">
      <c r="A608"/>
      <c r="B608"/>
      <c r="C608"/>
      <c r="D608" s="159"/>
      <c r="E608" s="159"/>
      <c r="F608" s="159"/>
      <c r="G608" s="79"/>
      <c r="H608" s="16"/>
      <c r="I608" s="16"/>
      <c r="J608" s="160"/>
    </row>
    <row r="609" spans="1:10" x14ac:dyDescent="0.25">
      <c r="A609"/>
      <c r="B609"/>
      <c r="C609"/>
      <c r="D609" s="159"/>
      <c r="E609" s="159"/>
      <c r="F609" s="159"/>
      <c r="G609" s="79"/>
      <c r="H609" s="16"/>
      <c r="I609" s="16"/>
      <c r="J609" s="160"/>
    </row>
    <row r="610" spans="1:10" x14ac:dyDescent="0.25">
      <c r="A610"/>
      <c r="B610"/>
      <c r="C610"/>
      <c r="D610" s="159"/>
      <c r="E610" s="159"/>
      <c r="F610" s="159"/>
      <c r="G610" s="79"/>
      <c r="H610" s="16"/>
      <c r="I610" s="16"/>
      <c r="J610" s="160"/>
    </row>
    <row r="611" spans="1:10" x14ac:dyDescent="0.25">
      <c r="A611"/>
      <c r="B611"/>
      <c r="C611"/>
      <c r="D611" s="159"/>
      <c r="E611" s="159"/>
      <c r="F611" s="159"/>
      <c r="G611" s="79"/>
      <c r="H611" s="16"/>
      <c r="I611" s="16"/>
      <c r="J611" s="160"/>
    </row>
    <row r="612" spans="1:10" x14ac:dyDescent="0.25">
      <c r="A612"/>
      <c r="B612"/>
      <c r="C612"/>
      <c r="D612" s="159"/>
      <c r="E612" s="159"/>
      <c r="F612" s="159"/>
      <c r="G612" s="79"/>
      <c r="H612" s="16"/>
      <c r="I612" s="16"/>
      <c r="J612" s="160"/>
    </row>
  </sheetData>
  <mergeCells count="65">
    <mergeCell ref="A186:A191"/>
    <mergeCell ref="A156:A182"/>
    <mergeCell ref="A183:J183"/>
    <mergeCell ref="A184:A185"/>
    <mergeCell ref="B184:B185"/>
    <mergeCell ref="C184:C185"/>
    <mergeCell ref="D184:G184"/>
    <mergeCell ref="A135:A140"/>
    <mergeCell ref="A141:A155"/>
    <mergeCell ref="A111:A128"/>
    <mergeCell ref="A129:A131"/>
    <mergeCell ref="A132:J132"/>
    <mergeCell ref="A133:A134"/>
    <mergeCell ref="B133:B134"/>
    <mergeCell ref="C133:C134"/>
    <mergeCell ref="D133:G133"/>
    <mergeCell ref="D134:E134"/>
    <mergeCell ref="F134:G134"/>
    <mergeCell ref="A102:A110"/>
    <mergeCell ref="A89:A97"/>
    <mergeCell ref="A98:J98"/>
    <mergeCell ref="A99:A100"/>
    <mergeCell ref="B99:B100"/>
    <mergeCell ref="C99:C100"/>
    <mergeCell ref="D99:G99"/>
    <mergeCell ref="D100:E100"/>
    <mergeCell ref="F100:G100"/>
    <mergeCell ref="D43:G43"/>
    <mergeCell ref="D44:E44"/>
    <mergeCell ref="F44:G44"/>
    <mergeCell ref="A77:A79"/>
    <mergeCell ref="A80:A88"/>
    <mergeCell ref="A55:A66"/>
    <mergeCell ref="A67:A73"/>
    <mergeCell ref="A74:J74"/>
    <mergeCell ref="A75:A76"/>
    <mergeCell ref="B75:B76"/>
    <mergeCell ref="C75:C76"/>
    <mergeCell ref="D75:G75"/>
    <mergeCell ref="D76:E76"/>
    <mergeCell ref="F76:G76"/>
    <mergeCell ref="A45:A54"/>
    <mergeCell ref="A42:J42"/>
    <mergeCell ref="A43:A44"/>
    <mergeCell ref="B43:B44"/>
    <mergeCell ref="C43:C44"/>
    <mergeCell ref="A4:A16"/>
    <mergeCell ref="A27:A32"/>
    <mergeCell ref="A33:A41"/>
    <mergeCell ref="A17:A21"/>
    <mergeCell ref="A22:J22"/>
    <mergeCell ref="A23:A24"/>
    <mergeCell ref="B23:B24"/>
    <mergeCell ref="C23:C24"/>
    <mergeCell ref="D23:G23"/>
    <mergeCell ref="D24:E24"/>
    <mergeCell ref="F24:G24"/>
    <mergeCell ref="A25:A26"/>
    <mergeCell ref="A1:J1"/>
    <mergeCell ref="A2:A3"/>
    <mergeCell ref="B2:B3"/>
    <mergeCell ref="C2:C3"/>
    <mergeCell ref="D2:G2"/>
    <mergeCell ref="D3:E3"/>
    <mergeCell ref="F3:G3"/>
  </mergeCells>
  <pageMargins left="0.51181102362204722" right="0.51181102362204722" top="0.78740157480314965" bottom="0.78740157480314965" header="0.31496062992125984" footer="0.31496062992125984"/>
  <pageSetup paperSize="9" scale="95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Y204"/>
  <sheetViews>
    <sheetView view="pageBreakPreview" topLeftCell="A190" zoomScale="85" zoomScaleNormal="70" zoomScaleSheetLayoutView="85" workbookViewId="0">
      <selection activeCell="H200" sqref="H200"/>
    </sheetView>
  </sheetViews>
  <sheetFormatPr defaultRowHeight="15" x14ac:dyDescent="0.25"/>
  <cols>
    <col min="1" max="1" width="5.140625" customWidth="1"/>
    <col min="2" max="2" width="16.5703125" customWidth="1"/>
    <col min="3" max="3" width="18.140625" customWidth="1"/>
    <col min="4" max="4" width="12.42578125" customWidth="1"/>
    <col min="5" max="5" width="12.42578125" bestFit="1" customWidth="1"/>
    <col min="6" max="6" width="11.85546875" customWidth="1"/>
    <col min="7" max="7" width="11.28515625" bestFit="1" customWidth="1"/>
    <col min="8" max="8" width="13.140625" bestFit="1" customWidth="1"/>
    <col min="9" max="9" width="10.42578125" bestFit="1" customWidth="1"/>
    <col min="10" max="10" width="14.42578125" bestFit="1" customWidth="1"/>
    <col min="11" max="11" width="11.5703125" bestFit="1" customWidth="1"/>
    <col min="13" max="13" width="9.5703125" bestFit="1" customWidth="1"/>
    <col min="15" max="15" width="10.5703125" bestFit="1" customWidth="1"/>
    <col min="17" max="17" width="9.28515625" bestFit="1" customWidth="1"/>
    <col min="19" max="19" width="9.5703125" bestFit="1" customWidth="1"/>
    <col min="21" max="21" width="10.5703125" bestFit="1" customWidth="1"/>
    <col min="22" max="22" width="10" customWidth="1"/>
    <col min="23" max="23" width="11.85546875" customWidth="1"/>
    <col min="24" max="24" width="9.5703125" customWidth="1"/>
    <col min="25" max="25" width="11.85546875" customWidth="1"/>
  </cols>
  <sheetData>
    <row r="1" spans="1:25" ht="15" customHeight="1" x14ac:dyDescent="0.25">
      <c r="A1" s="344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50" t="s">
        <v>1262</v>
      </c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</row>
    <row r="2" spans="1:25" ht="36" x14ac:dyDescent="0.25">
      <c r="A2" s="344" t="s">
        <v>1</v>
      </c>
      <c r="B2" s="344" t="s">
        <v>2</v>
      </c>
      <c r="C2" s="344" t="s">
        <v>254</v>
      </c>
      <c r="D2" s="344" t="s">
        <v>3</v>
      </c>
      <c r="E2" s="344"/>
      <c r="F2" s="344"/>
      <c r="G2" s="344"/>
      <c r="H2" s="177" t="s">
        <v>270</v>
      </c>
      <c r="I2" s="177" t="s">
        <v>271</v>
      </c>
      <c r="J2" s="177" t="s">
        <v>6</v>
      </c>
      <c r="K2" s="85" t="s">
        <v>1265</v>
      </c>
      <c r="L2" s="85" t="s">
        <v>351</v>
      </c>
      <c r="M2" s="85" t="s">
        <v>352</v>
      </c>
      <c r="N2" s="351" t="s">
        <v>365</v>
      </c>
      <c r="O2" s="351"/>
      <c r="P2" s="352" t="s">
        <v>363</v>
      </c>
      <c r="Q2" s="352"/>
      <c r="R2" s="352"/>
      <c r="S2" s="352"/>
      <c r="T2" s="352"/>
      <c r="U2" s="352"/>
      <c r="V2" s="353" t="s">
        <v>1271</v>
      </c>
      <c r="W2" s="353"/>
      <c r="X2" s="348" t="s">
        <v>1270</v>
      </c>
      <c r="Y2" s="349"/>
    </row>
    <row r="3" spans="1:25" ht="36" x14ac:dyDescent="0.25">
      <c r="A3" s="344"/>
      <c r="B3" s="344"/>
      <c r="C3" s="344"/>
      <c r="D3" s="344" t="s">
        <v>7</v>
      </c>
      <c r="E3" s="344"/>
      <c r="F3" s="344" t="s">
        <v>8</v>
      </c>
      <c r="G3" s="344"/>
      <c r="H3" s="177" t="s">
        <v>9</v>
      </c>
      <c r="I3" s="177" t="s">
        <v>9</v>
      </c>
      <c r="J3" s="177" t="s">
        <v>10</v>
      </c>
      <c r="K3" s="86">
        <v>1</v>
      </c>
      <c r="L3" s="157">
        <v>1.4999999999999999E-2</v>
      </c>
      <c r="M3" s="157" t="s">
        <v>360</v>
      </c>
      <c r="N3" s="156" t="s">
        <v>366</v>
      </c>
      <c r="O3" s="157" t="s">
        <v>361</v>
      </c>
      <c r="P3" s="156" t="s">
        <v>367</v>
      </c>
      <c r="Q3" s="156" t="s">
        <v>362</v>
      </c>
      <c r="R3" s="156" t="s">
        <v>369</v>
      </c>
      <c r="S3" s="156" t="s">
        <v>362</v>
      </c>
      <c r="T3" s="156" t="s">
        <v>368</v>
      </c>
      <c r="U3" s="156" t="s">
        <v>362</v>
      </c>
      <c r="V3" s="156" t="s">
        <v>364</v>
      </c>
      <c r="W3" s="156" t="s">
        <v>362</v>
      </c>
      <c r="X3" s="158" t="s">
        <v>364</v>
      </c>
      <c r="Y3" s="158" t="s">
        <v>361</v>
      </c>
    </row>
    <row r="4" spans="1:25" ht="22.5" x14ac:dyDescent="0.25">
      <c r="A4" s="346">
        <v>1</v>
      </c>
      <c r="B4" s="162" t="s">
        <v>11</v>
      </c>
      <c r="C4" s="163" t="s">
        <v>839</v>
      </c>
      <c r="D4" s="163" t="s">
        <v>255</v>
      </c>
      <c r="E4" s="163" t="s">
        <v>256</v>
      </c>
      <c r="F4" s="163" t="s">
        <v>259</v>
      </c>
      <c r="G4" s="164" t="s">
        <v>261</v>
      </c>
      <c r="H4" s="165">
        <v>350</v>
      </c>
      <c r="I4" s="165">
        <v>6.6</v>
      </c>
      <c r="J4" s="165">
        <f>I4*H4</f>
        <v>2310</v>
      </c>
      <c r="K4" s="45">
        <f>J4*$K$3</f>
        <v>2310</v>
      </c>
      <c r="L4" s="3">
        <f>$L$3</f>
        <v>1.4999999999999999E-2</v>
      </c>
      <c r="M4" s="45">
        <f>K4*L4</f>
        <v>34.65</v>
      </c>
      <c r="N4" s="183">
        <v>2.2499999999999999E-2</v>
      </c>
      <c r="O4" s="45">
        <f>N4*K4</f>
        <v>51.975000000000001</v>
      </c>
      <c r="P4" s="183">
        <v>3.3750000000000002E-4</v>
      </c>
      <c r="Q4" s="45">
        <f t="shared" ref="Q4:Q22" si="0">P4*K4</f>
        <v>0.77962500000000001</v>
      </c>
      <c r="R4" s="45">
        <v>0.3</v>
      </c>
      <c r="S4" s="45">
        <f t="shared" ref="S4:S22" si="1">R4*M4</f>
        <v>10.395</v>
      </c>
      <c r="T4" s="45">
        <v>1.2</v>
      </c>
      <c r="U4" s="183">
        <f t="shared" ref="U4:U22" si="2">T4*M4</f>
        <v>41.58</v>
      </c>
      <c r="V4" s="183">
        <v>3.3600000000000001E-3</v>
      </c>
      <c r="W4" s="42">
        <f t="shared" ref="W4:W22" si="3">V4*K4</f>
        <v>7.7616000000000005</v>
      </c>
      <c r="X4" s="183">
        <v>4.4999999999999999E-4</v>
      </c>
      <c r="Y4" s="45">
        <f t="shared" ref="Y4:Y22" si="4">X4*K4</f>
        <v>1.0394999999999999</v>
      </c>
    </row>
    <row r="5" spans="1:25" ht="22.5" x14ac:dyDescent="0.25">
      <c r="A5" s="346"/>
      <c r="B5" s="162" t="s">
        <v>12</v>
      </c>
      <c r="C5" s="163" t="s">
        <v>839</v>
      </c>
      <c r="D5" s="163" t="s">
        <v>257</v>
      </c>
      <c r="E5" s="163" t="s">
        <v>258</v>
      </c>
      <c r="F5" s="163" t="s">
        <v>264</v>
      </c>
      <c r="G5" s="163" t="s">
        <v>268</v>
      </c>
      <c r="H5" s="165">
        <v>288</v>
      </c>
      <c r="I5" s="165">
        <v>6.6</v>
      </c>
      <c r="J5" s="165">
        <f t="shared" ref="J5:J21" si="5">I5*H5</f>
        <v>1900.8</v>
      </c>
      <c r="K5" s="45">
        <f t="shared" ref="K5:K45" si="6">J5*$K$3</f>
        <v>1900.8</v>
      </c>
      <c r="L5" s="3">
        <f t="shared" ref="L5:L45" si="7">$L$3</f>
        <v>1.4999999999999999E-2</v>
      </c>
      <c r="M5" s="45">
        <f t="shared" ref="M5:M45" si="8">K5*L5</f>
        <v>28.511999999999997</v>
      </c>
      <c r="N5" s="183">
        <v>2.2499999999999999E-2</v>
      </c>
      <c r="O5" s="45">
        <f t="shared" ref="O5:O45" si="9">N5*K5</f>
        <v>42.768000000000001</v>
      </c>
      <c r="P5" s="183">
        <v>3.3750000000000002E-4</v>
      </c>
      <c r="Q5" s="45">
        <f t="shared" si="0"/>
        <v>0.64151999999999998</v>
      </c>
      <c r="R5" s="45">
        <v>0.3</v>
      </c>
      <c r="S5" s="45">
        <f t="shared" si="1"/>
        <v>8.5535999999999994</v>
      </c>
      <c r="T5" s="45">
        <v>1.2</v>
      </c>
      <c r="U5" s="183">
        <f t="shared" si="2"/>
        <v>34.214399999999998</v>
      </c>
      <c r="V5" s="183">
        <v>3.3600000000000001E-3</v>
      </c>
      <c r="W5" s="42">
        <f t="shared" si="3"/>
        <v>6.3866880000000004</v>
      </c>
      <c r="X5" s="183">
        <v>4.4999999999999999E-4</v>
      </c>
      <c r="Y5" s="45">
        <f t="shared" si="4"/>
        <v>0.85536000000000001</v>
      </c>
    </row>
    <row r="6" spans="1:25" ht="22.5" x14ac:dyDescent="0.25">
      <c r="A6" s="346"/>
      <c r="B6" s="162" t="s">
        <v>13</v>
      </c>
      <c r="C6" s="163" t="s">
        <v>839</v>
      </c>
      <c r="D6" s="163" t="s">
        <v>260</v>
      </c>
      <c r="E6" s="163" t="s">
        <v>261</v>
      </c>
      <c r="F6" s="163" t="s">
        <v>265</v>
      </c>
      <c r="G6" s="163" t="s">
        <v>269</v>
      </c>
      <c r="H6" s="165">
        <v>287</v>
      </c>
      <c r="I6" s="165">
        <v>6.6</v>
      </c>
      <c r="J6" s="165">
        <f t="shared" si="5"/>
        <v>1894.1999999999998</v>
      </c>
      <c r="K6" s="45">
        <f t="shared" si="6"/>
        <v>1894.1999999999998</v>
      </c>
      <c r="L6" s="3">
        <f t="shared" si="7"/>
        <v>1.4999999999999999E-2</v>
      </c>
      <c r="M6" s="45">
        <f t="shared" si="8"/>
        <v>28.412999999999997</v>
      </c>
      <c r="N6" s="183">
        <v>2.2499999999999999E-2</v>
      </c>
      <c r="O6" s="45">
        <f t="shared" si="9"/>
        <v>42.619499999999995</v>
      </c>
      <c r="P6" s="183">
        <v>3.3750000000000002E-4</v>
      </c>
      <c r="Q6" s="45">
        <f t="shared" si="0"/>
        <v>0.63929249999999993</v>
      </c>
      <c r="R6" s="45">
        <v>0.3</v>
      </c>
      <c r="S6" s="45">
        <f t="shared" si="1"/>
        <v>8.5238999999999994</v>
      </c>
      <c r="T6" s="45">
        <v>1.2</v>
      </c>
      <c r="U6" s="183">
        <f t="shared" si="2"/>
        <v>34.095599999999997</v>
      </c>
      <c r="V6" s="183">
        <v>3.3600000000000001E-3</v>
      </c>
      <c r="W6" s="42">
        <f t="shared" si="3"/>
        <v>6.3645119999999995</v>
      </c>
      <c r="X6" s="183">
        <v>4.4999999999999999E-4</v>
      </c>
      <c r="Y6" s="45">
        <f t="shared" si="4"/>
        <v>0.85238999999999987</v>
      </c>
    </row>
    <row r="7" spans="1:25" ht="22.5" x14ac:dyDescent="0.25">
      <c r="A7" s="346"/>
      <c r="B7" s="162" t="s">
        <v>14</v>
      </c>
      <c r="C7" s="163" t="s">
        <v>839</v>
      </c>
      <c r="D7" s="163" t="s">
        <v>262</v>
      </c>
      <c r="E7" s="163" t="s">
        <v>263</v>
      </c>
      <c r="F7" s="163" t="s">
        <v>267</v>
      </c>
      <c r="G7" s="163" t="s">
        <v>266</v>
      </c>
      <c r="H7" s="165">
        <v>128</v>
      </c>
      <c r="I7" s="165">
        <v>6.6</v>
      </c>
      <c r="J7" s="165">
        <f t="shared" si="5"/>
        <v>844.8</v>
      </c>
      <c r="K7" s="45">
        <f t="shared" si="6"/>
        <v>844.8</v>
      </c>
      <c r="L7" s="3">
        <f t="shared" si="7"/>
        <v>1.4999999999999999E-2</v>
      </c>
      <c r="M7" s="45">
        <f t="shared" si="8"/>
        <v>12.671999999999999</v>
      </c>
      <c r="N7" s="183">
        <v>2.2499999999999999E-2</v>
      </c>
      <c r="O7" s="45">
        <f t="shared" si="9"/>
        <v>19.007999999999999</v>
      </c>
      <c r="P7" s="183">
        <v>3.3750000000000002E-4</v>
      </c>
      <c r="Q7" s="45">
        <f t="shared" si="0"/>
        <v>0.28511999999999998</v>
      </c>
      <c r="R7" s="45">
        <v>0.3</v>
      </c>
      <c r="S7" s="45">
        <f t="shared" si="1"/>
        <v>3.8015999999999996</v>
      </c>
      <c r="T7" s="45">
        <v>1.2</v>
      </c>
      <c r="U7" s="183">
        <f t="shared" si="2"/>
        <v>15.206399999999999</v>
      </c>
      <c r="V7" s="183">
        <v>3.3600000000000001E-3</v>
      </c>
      <c r="W7" s="42">
        <f t="shared" si="3"/>
        <v>2.8385280000000002</v>
      </c>
      <c r="X7" s="183">
        <v>4.4999999999999999E-4</v>
      </c>
      <c r="Y7" s="45">
        <f t="shared" si="4"/>
        <v>0.38015999999999994</v>
      </c>
    </row>
    <row r="8" spans="1:25" ht="22.5" x14ac:dyDescent="0.25">
      <c r="A8" s="346"/>
      <c r="B8" s="162" t="s">
        <v>15</v>
      </c>
      <c r="C8" s="163" t="s">
        <v>839</v>
      </c>
      <c r="D8" s="163" t="s">
        <v>840</v>
      </c>
      <c r="E8" s="163" t="s">
        <v>841</v>
      </c>
      <c r="F8" s="163" t="s">
        <v>842</v>
      </c>
      <c r="G8" s="163" t="s">
        <v>843</v>
      </c>
      <c r="H8" s="165">
        <v>205</v>
      </c>
      <c r="I8" s="165">
        <v>6.6</v>
      </c>
      <c r="J8" s="165">
        <f t="shared" si="5"/>
        <v>1353</v>
      </c>
      <c r="K8" s="45">
        <f t="shared" si="6"/>
        <v>1353</v>
      </c>
      <c r="L8" s="3">
        <f t="shared" si="7"/>
        <v>1.4999999999999999E-2</v>
      </c>
      <c r="M8" s="45">
        <f t="shared" si="8"/>
        <v>20.294999999999998</v>
      </c>
      <c r="N8" s="183">
        <v>2.2499999999999999E-2</v>
      </c>
      <c r="O8" s="45">
        <f t="shared" si="9"/>
        <v>30.442499999999999</v>
      </c>
      <c r="P8" s="183">
        <v>3.3750000000000002E-4</v>
      </c>
      <c r="Q8" s="45">
        <f t="shared" si="0"/>
        <v>0.45663750000000003</v>
      </c>
      <c r="R8" s="45">
        <v>0.3</v>
      </c>
      <c r="S8" s="45">
        <f t="shared" si="1"/>
        <v>6.0884999999999989</v>
      </c>
      <c r="T8" s="45">
        <v>1.2</v>
      </c>
      <c r="U8" s="183">
        <f t="shared" si="2"/>
        <v>24.353999999999996</v>
      </c>
      <c r="V8" s="183">
        <v>3.3600000000000001E-3</v>
      </c>
      <c r="W8" s="42">
        <f t="shared" si="3"/>
        <v>4.5460799999999999</v>
      </c>
      <c r="X8" s="183">
        <v>4.4999999999999999E-4</v>
      </c>
      <c r="Y8" s="45">
        <f t="shared" si="4"/>
        <v>0.60885</v>
      </c>
    </row>
    <row r="9" spans="1:25" ht="22.5" x14ac:dyDescent="0.25">
      <c r="A9" s="346"/>
      <c r="B9" s="162" t="s">
        <v>16</v>
      </c>
      <c r="C9" s="163" t="s">
        <v>839</v>
      </c>
      <c r="D9" s="163" t="s">
        <v>844</v>
      </c>
      <c r="E9" s="163" t="s">
        <v>845</v>
      </c>
      <c r="F9" s="163" t="s">
        <v>846</v>
      </c>
      <c r="G9" s="163" t="s">
        <v>847</v>
      </c>
      <c r="H9" s="165">
        <v>104</v>
      </c>
      <c r="I9" s="165">
        <v>6.6</v>
      </c>
      <c r="J9" s="165">
        <f t="shared" si="5"/>
        <v>686.4</v>
      </c>
      <c r="K9" s="45">
        <f t="shared" si="6"/>
        <v>686.4</v>
      </c>
      <c r="L9" s="3">
        <f t="shared" si="7"/>
        <v>1.4999999999999999E-2</v>
      </c>
      <c r="M9" s="45">
        <f t="shared" si="8"/>
        <v>10.295999999999999</v>
      </c>
      <c r="N9" s="183">
        <v>2.2499999999999999E-2</v>
      </c>
      <c r="O9" s="45">
        <f t="shared" si="9"/>
        <v>15.443999999999999</v>
      </c>
      <c r="P9" s="183">
        <v>3.3750000000000002E-4</v>
      </c>
      <c r="Q9" s="45">
        <f t="shared" si="0"/>
        <v>0.23166</v>
      </c>
      <c r="R9" s="45">
        <v>0.3</v>
      </c>
      <c r="S9" s="45">
        <f t="shared" si="1"/>
        <v>3.0887999999999995</v>
      </c>
      <c r="T9" s="45">
        <v>1.2</v>
      </c>
      <c r="U9" s="183">
        <f t="shared" si="2"/>
        <v>12.355199999999998</v>
      </c>
      <c r="V9" s="183">
        <v>3.3600000000000001E-3</v>
      </c>
      <c r="W9" s="42">
        <f t="shared" si="3"/>
        <v>2.3063039999999999</v>
      </c>
      <c r="X9" s="183">
        <v>4.4999999999999999E-4</v>
      </c>
      <c r="Y9" s="45">
        <f t="shared" si="4"/>
        <v>0.30887999999999999</v>
      </c>
    </row>
    <row r="10" spans="1:25" ht="22.5" x14ac:dyDescent="0.25">
      <c r="A10" s="346"/>
      <c r="B10" s="162" t="s">
        <v>17</v>
      </c>
      <c r="C10" s="163" t="s">
        <v>839</v>
      </c>
      <c r="D10" s="163" t="s">
        <v>848</v>
      </c>
      <c r="E10" s="163" t="s">
        <v>849</v>
      </c>
      <c r="F10" s="163" t="s">
        <v>850</v>
      </c>
      <c r="G10" s="163" t="s">
        <v>851</v>
      </c>
      <c r="H10" s="165">
        <v>124</v>
      </c>
      <c r="I10" s="165">
        <v>6.6</v>
      </c>
      <c r="J10" s="165">
        <f t="shared" si="5"/>
        <v>818.4</v>
      </c>
      <c r="K10" s="45">
        <f t="shared" si="6"/>
        <v>818.4</v>
      </c>
      <c r="L10" s="3">
        <f t="shared" si="7"/>
        <v>1.4999999999999999E-2</v>
      </c>
      <c r="M10" s="45">
        <f t="shared" si="8"/>
        <v>12.276</v>
      </c>
      <c r="N10" s="183">
        <v>2.2499999999999999E-2</v>
      </c>
      <c r="O10" s="45">
        <f t="shared" si="9"/>
        <v>18.413999999999998</v>
      </c>
      <c r="P10" s="183">
        <v>3.3750000000000002E-4</v>
      </c>
      <c r="Q10" s="45">
        <f t="shared" si="0"/>
        <v>0.27621000000000001</v>
      </c>
      <c r="R10" s="45">
        <v>0.3</v>
      </c>
      <c r="S10" s="45">
        <f t="shared" si="1"/>
        <v>3.6827999999999999</v>
      </c>
      <c r="T10" s="45">
        <v>1.2</v>
      </c>
      <c r="U10" s="183">
        <f t="shared" si="2"/>
        <v>14.731199999999999</v>
      </c>
      <c r="V10" s="183">
        <v>3.3600000000000001E-3</v>
      </c>
      <c r="W10" s="42">
        <f t="shared" si="3"/>
        <v>2.7498239999999998</v>
      </c>
      <c r="X10" s="183">
        <v>4.4999999999999999E-4</v>
      </c>
      <c r="Y10" s="45">
        <f t="shared" si="4"/>
        <v>0.36828</v>
      </c>
    </row>
    <row r="11" spans="1:25" ht="22.5" x14ac:dyDescent="0.25">
      <c r="A11" s="346"/>
      <c r="B11" s="162" t="s">
        <v>18</v>
      </c>
      <c r="C11" s="163" t="s">
        <v>839</v>
      </c>
      <c r="D11" s="163" t="s">
        <v>852</v>
      </c>
      <c r="E11" s="163" t="s">
        <v>853</v>
      </c>
      <c r="F11" s="163" t="s">
        <v>854</v>
      </c>
      <c r="G11" s="163" t="s">
        <v>855</v>
      </c>
      <c r="H11" s="165">
        <v>373</v>
      </c>
      <c r="I11" s="165">
        <v>6.6</v>
      </c>
      <c r="J11" s="165">
        <f t="shared" si="5"/>
        <v>2461.7999999999997</v>
      </c>
      <c r="K11" s="45">
        <f t="shared" si="6"/>
        <v>2461.7999999999997</v>
      </c>
      <c r="L11" s="3">
        <f t="shared" si="7"/>
        <v>1.4999999999999999E-2</v>
      </c>
      <c r="M11" s="45">
        <f t="shared" si="8"/>
        <v>36.926999999999992</v>
      </c>
      <c r="N11" s="183">
        <v>2.2499999999999999E-2</v>
      </c>
      <c r="O11" s="45">
        <f t="shared" si="9"/>
        <v>55.390499999999989</v>
      </c>
      <c r="P11" s="183">
        <v>3.3750000000000002E-4</v>
      </c>
      <c r="Q11" s="45">
        <f t="shared" si="0"/>
        <v>0.83085749999999992</v>
      </c>
      <c r="R11" s="45">
        <v>0.3</v>
      </c>
      <c r="S11" s="45">
        <f t="shared" si="1"/>
        <v>11.078099999999997</v>
      </c>
      <c r="T11" s="45">
        <v>1.2</v>
      </c>
      <c r="U11" s="183">
        <f t="shared" si="2"/>
        <v>44.31239999999999</v>
      </c>
      <c r="V11" s="183">
        <v>3.3600000000000001E-3</v>
      </c>
      <c r="W11" s="42">
        <f t="shared" si="3"/>
        <v>8.271647999999999</v>
      </c>
      <c r="X11" s="183">
        <v>4.4999999999999999E-4</v>
      </c>
      <c r="Y11" s="45">
        <f t="shared" si="4"/>
        <v>1.1078099999999997</v>
      </c>
    </row>
    <row r="12" spans="1:25" ht="22.5" x14ac:dyDescent="0.25">
      <c r="A12" s="346"/>
      <c r="B12" s="162" t="s">
        <v>19</v>
      </c>
      <c r="C12" s="163" t="s">
        <v>839</v>
      </c>
      <c r="D12" s="163" t="s">
        <v>856</v>
      </c>
      <c r="E12" s="163" t="s">
        <v>857</v>
      </c>
      <c r="F12" s="163" t="s">
        <v>858</v>
      </c>
      <c r="G12" s="163" t="s">
        <v>859</v>
      </c>
      <c r="H12" s="165">
        <v>234</v>
      </c>
      <c r="I12" s="165">
        <v>6.6</v>
      </c>
      <c r="J12" s="165">
        <f t="shared" si="5"/>
        <v>1544.3999999999999</v>
      </c>
      <c r="K12" s="45">
        <f t="shared" si="6"/>
        <v>1544.3999999999999</v>
      </c>
      <c r="L12" s="3">
        <f t="shared" si="7"/>
        <v>1.4999999999999999E-2</v>
      </c>
      <c r="M12" s="45">
        <f t="shared" si="8"/>
        <v>23.165999999999997</v>
      </c>
      <c r="N12" s="183">
        <v>2.2499999999999999E-2</v>
      </c>
      <c r="O12" s="45">
        <f t="shared" si="9"/>
        <v>34.748999999999995</v>
      </c>
      <c r="P12" s="183">
        <v>3.3750000000000002E-4</v>
      </c>
      <c r="Q12" s="45">
        <f t="shared" si="0"/>
        <v>0.521235</v>
      </c>
      <c r="R12" s="45">
        <v>0.3</v>
      </c>
      <c r="S12" s="45">
        <f t="shared" si="1"/>
        <v>6.9497999999999989</v>
      </c>
      <c r="T12" s="45">
        <v>1.2</v>
      </c>
      <c r="U12" s="183">
        <f t="shared" si="2"/>
        <v>27.799199999999995</v>
      </c>
      <c r="V12" s="183">
        <v>3.3600000000000001E-3</v>
      </c>
      <c r="W12" s="42">
        <f t="shared" si="3"/>
        <v>5.189184</v>
      </c>
      <c r="X12" s="183">
        <v>4.4999999999999999E-4</v>
      </c>
      <c r="Y12" s="45">
        <f t="shared" si="4"/>
        <v>0.69497999999999993</v>
      </c>
    </row>
    <row r="13" spans="1:25" ht="22.5" x14ac:dyDescent="0.25">
      <c r="A13" s="346"/>
      <c r="B13" s="162" t="s">
        <v>20</v>
      </c>
      <c r="C13" s="163" t="s">
        <v>839</v>
      </c>
      <c r="D13" s="163" t="s">
        <v>860</v>
      </c>
      <c r="E13" s="163" t="s">
        <v>861</v>
      </c>
      <c r="F13" s="163" t="s">
        <v>862</v>
      </c>
      <c r="G13" s="163" t="s">
        <v>863</v>
      </c>
      <c r="H13" s="165">
        <v>222</v>
      </c>
      <c r="I13" s="165">
        <v>6.6</v>
      </c>
      <c r="J13" s="165">
        <f t="shared" si="5"/>
        <v>1465.1999999999998</v>
      </c>
      <c r="K13" s="45">
        <f t="shared" si="6"/>
        <v>1465.1999999999998</v>
      </c>
      <c r="L13" s="3">
        <f t="shared" si="7"/>
        <v>1.4999999999999999E-2</v>
      </c>
      <c r="M13" s="45">
        <f t="shared" si="8"/>
        <v>21.977999999999998</v>
      </c>
      <c r="N13" s="183">
        <v>2.2499999999999999E-2</v>
      </c>
      <c r="O13" s="45">
        <f t="shared" si="9"/>
        <v>32.966999999999992</v>
      </c>
      <c r="P13" s="183">
        <v>3.3750000000000002E-4</v>
      </c>
      <c r="Q13" s="45">
        <f t="shared" si="0"/>
        <v>0.49450499999999997</v>
      </c>
      <c r="R13" s="45">
        <v>0.3</v>
      </c>
      <c r="S13" s="45">
        <f t="shared" si="1"/>
        <v>6.593399999999999</v>
      </c>
      <c r="T13" s="45">
        <v>1.2</v>
      </c>
      <c r="U13" s="183">
        <f t="shared" si="2"/>
        <v>26.373599999999996</v>
      </c>
      <c r="V13" s="183">
        <v>3.3600000000000001E-3</v>
      </c>
      <c r="W13" s="42">
        <f t="shared" si="3"/>
        <v>4.9230719999999994</v>
      </c>
      <c r="X13" s="183">
        <v>4.4999999999999999E-4</v>
      </c>
      <c r="Y13" s="45">
        <f t="shared" si="4"/>
        <v>0.65933999999999993</v>
      </c>
    </row>
    <row r="14" spans="1:25" ht="22.5" x14ac:dyDescent="0.25">
      <c r="A14" s="346"/>
      <c r="B14" s="162" t="s">
        <v>21</v>
      </c>
      <c r="C14" s="163" t="s">
        <v>839</v>
      </c>
      <c r="D14" s="163" t="s">
        <v>864</v>
      </c>
      <c r="E14" s="163" t="s">
        <v>865</v>
      </c>
      <c r="F14" s="163" t="s">
        <v>866</v>
      </c>
      <c r="G14" s="163" t="s">
        <v>867</v>
      </c>
      <c r="H14" s="165">
        <v>178</v>
      </c>
      <c r="I14" s="165">
        <v>6.6</v>
      </c>
      <c r="J14" s="165">
        <f t="shared" si="5"/>
        <v>1174.8</v>
      </c>
      <c r="K14" s="45">
        <f t="shared" si="6"/>
        <v>1174.8</v>
      </c>
      <c r="L14" s="3">
        <f t="shared" si="7"/>
        <v>1.4999999999999999E-2</v>
      </c>
      <c r="M14" s="45">
        <f t="shared" si="8"/>
        <v>17.622</v>
      </c>
      <c r="N14" s="183">
        <v>2.2499999999999999E-2</v>
      </c>
      <c r="O14" s="45">
        <f t="shared" si="9"/>
        <v>26.432999999999996</v>
      </c>
      <c r="P14" s="183">
        <v>3.3750000000000002E-4</v>
      </c>
      <c r="Q14" s="45">
        <f t="shared" si="0"/>
        <v>0.39649499999999999</v>
      </c>
      <c r="R14" s="45">
        <v>0.3</v>
      </c>
      <c r="S14" s="45">
        <f t="shared" si="1"/>
        <v>5.2866</v>
      </c>
      <c r="T14" s="45">
        <v>1.2</v>
      </c>
      <c r="U14" s="183">
        <f t="shared" si="2"/>
        <v>21.1464</v>
      </c>
      <c r="V14" s="183">
        <v>3.3600000000000001E-3</v>
      </c>
      <c r="W14" s="42">
        <f t="shared" si="3"/>
        <v>3.9473280000000002</v>
      </c>
      <c r="X14" s="183">
        <v>4.4999999999999999E-4</v>
      </c>
      <c r="Y14" s="45">
        <f t="shared" si="4"/>
        <v>0.52866000000000002</v>
      </c>
    </row>
    <row r="15" spans="1:25" ht="22.5" x14ac:dyDescent="0.25">
      <c r="A15" s="346"/>
      <c r="B15" s="162" t="s">
        <v>22</v>
      </c>
      <c r="C15" s="163" t="s">
        <v>839</v>
      </c>
      <c r="D15" s="163" t="s">
        <v>868</v>
      </c>
      <c r="E15" s="163" t="s">
        <v>869</v>
      </c>
      <c r="F15" s="163" t="s">
        <v>870</v>
      </c>
      <c r="G15" s="163" t="s">
        <v>871</v>
      </c>
      <c r="H15" s="165">
        <v>161</v>
      </c>
      <c r="I15" s="165">
        <v>6.6</v>
      </c>
      <c r="J15" s="165">
        <f t="shared" si="5"/>
        <v>1062.5999999999999</v>
      </c>
      <c r="K15" s="45">
        <f t="shared" si="6"/>
        <v>1062.5999999999999</v>
      </c>
      <c r="L15" s="3">
        <f t="shared" si="7"/>
        <v>1.4999999999999999E-2</v>
      </c>
      <c r="M15" s="45">
        <f t="shared" si="8"/>
        <v>15.938999999999998</v>
      </c>
      <c r="N15" s="183">
        <v>2.2499999999999999E-2</v>
      </c>
      <c r="O15" s="45">
        <f t="shared" si="9"/>
        <v>23.908499999999997</v>
      </c>
      <c r="P15" s="183">
        <v>3.3750000000000002E-4</v>
      </c>
      <c r="Q15" s="45">
        <f t="shared" si="0"/>
        <v>0.35862749999999999</v>
      </c>
      <c r="R15" s="45">
        <v>0.3</v>
      </c>
      <c r="S15" s="45">
        <f t="shared" si="1"/>
        <v>4.781699999999999</v>
      </c>
      <c r="T15" s="45">
        <v>1.2</v>
      </c>
      <c r="U15" s="183">
        <f t="shared" si="2"/>
        <v>19.126799999999996</v>
      </c>
      <c r="V15" s="183">
        <v>3.3600000000000001E-3</v>
      </c>
      <c r="W15" s="42">
        <f t="shared" si="3"/>
        <v>3.5703359999999997</v>
      </c>
      <c r="X15" s="183">
        <v>4.4999999999999999E-4</v>
      </c>
      <c r="Y15" s="45">
        <f t="shared" si="4"/>
        <v>0.47816999999999993</v>
      </c>
    </row>
    <row r="16" spans="1:25" ht="22.5" x14ac:dyDescent="0.25">
      <c r="A16" s="346"/>
      <c r="B16" s="162" t="s">
        <v>23</v>
      </c>
      <c r="C16" s="163" t="s">
        <v>839</v>
      </c>
      <c r="D16" s="163" t="s">
        <v>872</v>
      </c>
      <c r="E16" s="163" t="s">
        <v>873</v>
      </c>
      <c r="F16" s="163" t="s">
        <v>870</v>
      </c>
      <c r="G16" s="163" t="s">
        <v>874</v>
      </c>
      <c r="H16" s="165">
        <v>149</v>
      </c>
      <c r="I16" s="165">
        <v>6.6</v>
      </c>
      <c r="J16" s="165">
        <f t="shared" si="5"/>
        <v>983.4</v>
      </c>
      <c r="K16" s="45">
        <f t="shared" si="6"/>
        <v>983.4</v>
      </c>
      <c r="L16" s="3">
        <f t="shared" si="7"/>
        <v>1.4999999999999999E-2</v>
      </c>
      <c r="M16" s="45">
        <f t="shared" si="8"/>
        <v>14.750999999999999</v>
      </c>
      <c r="N16" s="183">
        <v>2.2499999999999999E-2</v>
      </c>
      <c r="O16" s="45">
        <f t="shared" si="9"/>
        <v>22.1265</v>
      </c>
      <c r="P16" s="183">
        <v>3.3750000000000002E-4</v>
      </c>
      <c r="Q16" s="45">
        <f t="shared" si="0"/>
        <v>0.33189750000000001</v>
      </c>
      <c r="R16" s="45">
        <v>0.3</v>
      </c>
      <c r="S16" s="45">
        <f t="shared" si="1"/>
        <v>4.4253</v>
      </c>
      <c r="T16" s="45">
        <v>1.2</v>
      </c>
      <c r="U16" s="183">
        <f t="shared" si="2"/>
        <v>17.7012</v>
      </c>
      <c r="V16" s="183">
        <v>3.3600000000000001E-3</v>
      </c>
      <c r="W16" s="42">
        <f t="shared" si="3"/>
        <v>3.304224</v>
      </c>
      <c r="X16" s="183">
        <v>4.4999999999999999E-4</v>
      </c>
      <c r="Y16" s="45">
        <f t="shared" si="4"/>
        <v>0.44252999999999998</v>
      </c>
    </row>
    <row r="17" spans="1:25" ht="22.5" x14ac:dyDescent="0.25">
      <c r="A17" s="346">
        <v>2</v>
      </c>
      <c r="B17" s="162" t="s">
        <v>24</v>
      </c>
      <c r="C17" s="163" t="s">
        <v>875</v>
      </c>
      <c r="D17" s="163" t="s">
        <v>876</v>
      </c>
      <c r="E17" s="163" t="s">
        <v>877</v>
      </c>
      <c r="F17" s="163" t="s">
        <v>878</v>
      </c>
      <c r="G17" s="163" t="s">
        <v>879</v>
      </c>
      <c r="H17" s="165">
        <v>658</v>
      </c>
      <c r="I17" s="165">
        <v>6.6</v>
      </c>
      <c r="J17" s="165">
        <f t="shared" si="5"/>
        <v>4342.8</v>
      </c>
      <c r="K17" s="45">
        <f t="shared" si="6"/>
        <v>4342.8</v>
      </c>
      <c r="L17" s="3">
        <f t="shared" si="7"/>
        <v>1.4999999999999999E-2</v>
      </c>
      <c r="M17" s="45">
        <f t="shared" si="8"/>
        <v>65.141999999999996</v>
      </c>
      <c r="N17" s="183">
        <v>2.2499999999999999E-2</v>
      </c>
      <c r="O17" s="45">
        <f t="shared" si="9"/>
        <v>97.712999999999994</v>
      </c>
      <c r="P17" s="183">
        <v>3.3750000000000002E-4</v>
      </c>
      <c r="Q17" s="45">
        <f t="shared" si="0"/>
        <v>1.4656950000000002</v>
      </c>
      <c r="R17" s="45">
        <v>0.3</v>
      </c>
      <c r="S17" s="45">
        <f t="shared" si="1"/>
        <v>19.542599999999997</v>
      </c>
      <c r="T17" s="45">
        <v>1.2</v>
      </c>
      <c r="U17" s="183">
        <f t="shared" si="2"/>
        <v>78.170399999999987</v>
      </c>
      <c r="V17" s="183">
        <v>3.3600000000000001E-3</v>
      </c>
      <c r="W17" s="42">
        <f t="shared" si="3"/>
        <v>14.591808</v>
      </c>
      <c r="X17" s="183">
        <v>4.4999999999999999E-4</v>
      </c>
      <c r="Y17" s="45">
        <f t="shared" si="4"/>
        <v>1.9542600000000001</v>
      </c>
    </row>
    <row r="18" spans="1:25" x14ac:dyDescent="0.25">
      <c r="A18" s="346"/>
      <c r="B18" s="162" t="s">
        <v>25</v>
      </c>
      <c r="C18" s="163" t="s">
        <v>875</v>
      </c>
      <c r="D18" s="163" t="s">
        <v>880</v>
      </c>
      <c r="E18" s="163" t="s">
        <v>881</v>
      </c>
      <c r="F18" s="163" t="s">
        <v>882</v>
      </c>
      <c r="G18" s="163" t="s">
        <v>883</v>
      </c>
      <c r="H18" s="165">
        <v>470</v>
      </c>
      <c r="I18" s="165">
        <v>6.6</v>
      </c>
      <c r="J18" s="165">
        <f t="shared" si="5"/>
        <v>3102</v>
      </c>
      <c r="K18" s="45">
        <f t="shared" si="6"/>
        <v>3102</v>
      </c>
      <c r="L18" s="3">
        <f t="shared" si="7"/>
        <v>1.4999999999999999E-2</v>
      </c>
      <c r="M18" s="45">
        <f t="shared" si="8"/>
        <v>46.53</v>
      </c>
      <c r="N18" s="183">
        <v>2.2499999999999999E-2</v>
      </c>
      <c r="O18" s="45">
        <f t="shared" si="9"/>
        <v>69.795000000000002</v>
      </c>
      <c r="P18" s="183">
        <v>3.3750000000000002E-4</v>
      </c>
      <c r="Q18" s="45">
        <f t="shared" si="0"/>
        <v>1.0469250000000001</v>
      </c>
      <c r="R18" s="45">
        <v>0.3</v>
      </c>
      <c r="S18" s="45">
        <f t="shared" si="1"/>
        <v>13.959</v>
      </c>
      <c r="T18" s="45">
        <v>1.2</v>
      </c>
      <c r="U18" s="183">
        <f t="shared" si="2"/>
        <v>55.835999999999999</v>
      </c>
      <c r="V18" s="183">
        <v>3.3600000000000001E-3</v>
      </c>
      <c r="W18" s="42">
        <f t="shared" si="3"/>
        <v>10.42272</v>
      </c>
      <c r="X18" s="183">
        <v>4.4999999999999999E-4</v>
      </c>
      <c r="Y18" s="45">
        <f t="shared" si="4"/>
        <v>1.3958999999999999</v>
      </c>
    </row>
    <row r="19" spans="1:25" x14ac:dyDescent="0.25">
      <c r="A19" s="346"/>
      <c r="B19" s="162" t="s">
        <v>26</v>
      </c>
      <c r="C19" s="163" t="s">
        <v>875</v>
      </c>
      <c r="D19" s="163" t="s">
        <v>884</v>
      </c>
      <c r="E19" s="163" t="s">
        <v>885</v>
      </c>
      <c r="F19" s="163" t="s">
        <v>886</v>
      </c>
      <c r="G19" s="163" t="s">
        <v>887</v>
      </c>
      <c r="H19" s="165">
        <v>471</v>
      </c>
      <c r="I19" s="165">
        <v>6.6</v>
      </c>
      <c r="J19" s="165">
        <f t="shared" si="5"/>
        <v>3108.6</v>
      </c>
      <c r="K19" s="45">
        <f t="shared" si="6"/>
        <v>3108.6</v>
      </c>
      <c r="L19" s="3">
        <f t="shared" si="7"/>
        <v>1.4999999999999999E-2</v>
      </c>
      <c r="M19" s="45">
        <f t="shared" si="8"/>
        <v>46.628999999999998</v>
      </c>
      <c r="N19" s="183">
        <v>2.2499999999999999E-2</v>
      </c>
      <c r="O19" s="45">
        <f t="shared" si="9"/>
        <v>69.9435</v>
      </c>
      <c r="P19" s="183">
        <v>3.3750000000000002E-4</v>
      </c>
      <c r="Q19" s="45">
        <f t="shared" si="0"/>
        <v>1.0491524999999999</v>
      </c>
      <c r="R19" s="45">
        <v>0.3</v>
      </c>
      <c r="S19" s="45">
        <f t="shared" si="1"/>
        <v>13.9887</v>
      </c>
      <c r="T19" s="45">
        <v>1.2</v>
      </c>
      <c r="U19" s="183">
        <f t="shared" si="2"/>
        <v>55.954799999999999</v>
      </c>
      <c r="V19" s="183">
        <v>3.3600000000000001E-3</v>
      </c>
      <c r="W19" s="42">
        <f t="shared" si="3"/>
        <v>10.444896</v>
      </c>
      <c r="X19" s="183">
        <v>4.4999999999999999E-4</v>
      </c>
      <c r="Y19" s="45">
        <f t="shared" si="4"/>
        <v>1.3988699999999998</v>
      </c>
    </row>
    <row r="20" spans="1:25" x14ac:dyDescent="0.25">
      <c r="A20" s="346"/>
      <c r="B20" s="162" t="s">
        <v>27</v>
      </c>
      <c r="C20" s="163" t="s">
        <v>875</v>
      </c>
      <c r="D20" s="163" t="s">
        <v>888</v>
      </c>
      <c r="E20" s="163" t="s">
        <v>889</v>
      </c>
      <c r="F20" s="163" t="s">
        <v>890</v>
      </c>
      <c r="G20" s="163" t="s">
        <v>891</v>
      </c>
      <c r="H20" s="165">
        <v>471</v>
      </c>
      <c r="I20" s="165">
        <v>6.6</v>
      </c>
      <c r="J20" s="165">
        <f t="shared" si="5"/>
        <v>3108.6</v>
      </c>
      <c r="K20" s="45">
        <f t="shared" si="6"/>
        <v>3108.6</v>
      </c>
      <c r="L20" s="3">
        <f t="shared" si="7"/>
        <v>1.4999999999999999E-2</v>
      </c>
      <c r="M20" s="45">
        <f t="shared" si="8"/>
        <v>46.628999999999998</v>
      </c>
      <c r="N20" s="183">
        <v>2.2499999999999999E-2</v>
      </c>
      <c r="O20" s="45">
        <f t="shared" si="9"/>
        <v>69.9435</v>
      </c>
      <c r="P20" s="183">
        <v>3.3750000000000002E-4</v>
      </c>
      <c r="Q20" s="45">
        <f t="shared" si="0"/>
        <v>1.0491524999999999</v>
      </c>
      <c r="R20" s="45">
        <v>0.3</v>
      </c>
      <c r="S20" s="45">
        <f t="shared" si="1"/>
        <v>13.9887</v>
      </c>
      <c r="T20" s="45">
        <v>1.2</v>
      </c>
      <c r="U20" s="183">
        <f t="shared" si="2"/>
        <v>55.954799999999999</v>
      </c>
      <c r="V20" s="183">
        <v>3.3600000000000001E-3</v>
      </c>
      <c r="W20" s="42">
        <f t="shared" si="3"/>
        <v>10.444896</v>
      </c>
      <c r="X20" s="183">
        <v>4.4999999999999999E-4</v>
      </c>
      <c r="Y20" s="45">
        <f t="shared" si="4"/>
        <v>1.3988699999999998</v>
      </c>
    </row>
    <row r="21" spans="1:25" x14ac:dyDescent="0.25">
      <c r="A21" s="346"/>
      <c r="B21" s="162" t="s">
        <v>892</v>
      </c>
      <c r="C21" s="163" t="s">
        <v>875</v>
      </c>
      <c r="D21" s="163" t="s">
        <v>893</v>
      </c>
      <c r="E21" s="163" t="s">
        <v>894</v>
      </c>
      <c r="F21" s="163" t="s">
        <v>895</v>
      </c>
      <c r="G21" s="163" t="s">
        <v>896</v>
      </c>
      <c r="H21" s="165">
        <v>436</v>
      </c>
      <c r="I21" s="165">
        <v>6.6</v>
      </c>
      <c r="J21" s="165">
        <f t="shared" si="5"/>
        <v>2877.6</v>
      </c>
      <c r="K21" s="45">
        <f t="shared" si="6"/>
        <v>2877.6</v>
      </c>
      <c r="L21" s="3">
        <f t="shared" si="7"/>
        <v>1.4999999999999999E-2</v>
      </c>
      <c r="M21" s="45">
        <f t="shared" si="8"/>
        <v>43.163999999999994</v>
      </c>
      <c r="N21" s="183">
        <v>2.2499999999999999E-2</v>
      </c>
      <c r="O21" s="45">
        <f t="shared" si="9"/>
        <v>64.745999999999995</v>
      </c>
      <c r="P21" s="183">
        <v>3.3750000000000002E-4</v>
      </c>
      <c r="Q21" s="45">
        <f t="shared" si="0"/>
        <v>0.97119</v>
      </c>
      <c r="R21" s="45">
        <v>0.3</v>
      </c>
      <c r="S21" s="45">
        <f t="shared" si="1"/>
        <v>12.949199999999998</v>
      </c>
      <c r="T21" s="45">
        <v>1.2</v>
      </c>
      <c r="U21" s="183">
        <f t="shared" si="2"/>
        <v>51.79679999999999</v>
      </c>
      <c r="V21" s="183">
        <v>3.3600000000000001E-3</v>
      </c>
      <c r="W21" s="42">
        <f t="shared" si="3"/>
        <v>9.6687360000000009</v>
      </c>
      <c r="X21" s="183">
        <v>4.4999999999999999E-4</v>
      </c>
      <c r="Y21" s="45">
        <f t="shared" si="4"/>
        <v>1.2949199999999998</v>
      </c>
    </row>
    <row r="22" spans="1:25" x14ac:dyDescent="0.25">
      <c r="A22" s="345" t="s">
        <v>0</v>
      </c>
      <c r="B22" s="345"/>
      <c r="C22" s="345"/>
      <c r="D22" s="345"/>
      <c r="E22" s="345"/>
      <c r="F22" s="345"/>
      <c r="G22" s="345"/>
      <c r="H22" s="345"/>
      <c r="I22" s="345"/>
      <c r="J22" s="345"/>
      <c r="K22" s="45">
        <f t="shared" si="6"/>
        <v>0</v>
      </c>
      <c r="L22" s="3">
        <f t="shared" si="7"/>
        <v>1.4999999999999999E-2</v>
      </c>
      <c r="M22" s="45">
        <f t="shared" si="8"/>
        <v>0</v>
      </c>
      <c r="N22" s="183">
        <v>2.2499999999999999E-2</v>
      </c>
      <c r="O22" s="45">
        <f t="shared" si="9"/>
        <v>0</v>
      </c>
      <c r="P22" s="183">
        <v>3.3750000000000002E-4</v>
      </c>
      <c r="Q22" s="45">
        <f t="shared" si="0"/>
        <v>0</v>
      </c>
      <c r="R22" s="45">
        <v>0.3</v>
      </c>
      <c r="S22" s="45">
        <f t="shared" si="1"/>
        <v>0</v>
      </c>
      <c r="T22" s="45">
        <v>1.2</v>
      </c>
      <c r="U22" s="183">
        <f t="shared" si="2"/>
        <v>0</v>
      </c>
      <c r="V22" s="183">
        <v>3.3600000000000001E-3</v>
      </c>
      <c r="W22" s="42">
        <f t="shared" si="3"/>
        <v>0</v>
      </c>
      <c r="X22" s="183">
        <v>4.4999999999999999E-4</v>
      </c>
      <c r="Y22" s="45">
        <f t="shared" si="4"/>
        <v>0</v>
      </c>
    </row>
    <row r="23" spans="1:25" x14ac:dyDescent="0.25">
      <c r="A23" s="345" t="s">
        <v>1</v>
      </c>
      <c r="B23" s="345" t="s">
        <v>2</v>
      </c>
      <c r="C23" s="345" t="s">
        <v>254</v>
      </c>
      <c r="D23" s="345" t="s">
        <v>3</v>
      </c>
      <c r="E23" s="345"/>
      <c r="F23" s="345"/>
      <c r="G23" s="345"/>
      <c r="H23" s="166" t="s">
        <v>270</v>
      </c>
      <c r="I23" s="166" t="s">
        <v>271</v>
      </c>
      <c r="J23" s="166" t="s">
        <v>6</v>
      </c>
      <c r="K23" s="45"/>
      <c r="L23" s="3"/>
      <c r="M23" s="45"/>
      <c r="N23" s="183"/>
      <c r="O23" s="45"/>
      <c r="P23" s="183"/>
      <c r="Q23" s="45"/>
      <c r="R23" s="45"/>
      <c r="S23" s="45"/>
      <c r="T23" s="45"/>
      <c r="U23" s="183"/>
      <c r="V23" s="183"/>
      <c r="W23" s="42"/>
      <c r="X23" s="183"/>
      <c r="Y23" s="45"/>
    </row>
    <row r="24" spans="1:25" x14ac:dyDescent="0.25">
      <c r="A24" s="345"/>
      <c r="B24" s="345"/>
      <c r="C24" s="345"/>
      <c r="D24" s="345" t="s">
        <v>7</v>
      </c>
      <c r="E24" s="345"/>
      <c r="F24" s="345" t="s">
        <v>8</v>
      </c>
      <c r="G24" s="345"/>
      <c r="H24" s="166" t="s">
        <v>9</v>
      </c>
      <c r="I24" s="166" t="s">
        <v>9</v>
      </c>
      <c r="J24" s="166" t="s">
        <v>10</v>
      </c>
      <c r="K24" s="45"/>
      <c r="L24" s="3"/>
      <c r="M24" s="45"/>
      <c r="N24" s="183"/>
      <c r="O24" s="45"/>
      <c r="P24" s="183"/>
      <c r="Q24" s="45"/>
      <c r="R24" s="45"/>
      <c r="S24" s="45"/>
      <c r="T24" s="45"/>
      <c r="U24" s="183"/>
      <c r="V24" s="183"/>
      <c r="W24" s="42"/>
      <c r="X24" s="183"/>
      <c r="Y24" s="45"/>
    </row>
    <row r="25" spans="1:25" x14ac:dyDescent="0.25">
      <c r="A25" s="346">
        <v>2</v>
      </c>
      <c r="B25" s="162" t="s">
        <v>28</v>
      </c>
      <c r="C25" s="163" t="s">
        <v>875</v>
      </c>
      <c r="D25" s="163" t="s">
        <v>897</v>
      </c>
      <c r="E25" s="163" t="s">
        <v>898</v>
      </c>
      <c r="F25" s="163" t="s">
        <v>899</v>
      </c>
      <c r="G25" s="163" t="s">
        <v>900</v>
      </c>
      <c r="H25" s="165">
        <v>450</v>
      </c>
      <c r="I25" s="165">
        <v>6.6</v>
      </c>
      <c r="J25" s="165">
        <f>I25*H25</f>
        <v>2970</v>
      </c>
      <c r="K25" s="45">
        <f t="shared" si="6"/>
        <v>2970</v>
      </c>
      <c r="L25" s="3">
        <f t="shared" si="7"/>
        <v>1.4999999999999999E-2</v>
      </c>
      <c r="M25" s="45">
        <f t="shared" si="8"/>
        <v>44.55</v>
      </c>
      <c r="N25" s="183">
        <v>2.2499999999999999E-2</v>
      </c>
      <c r="O25" s="45">
        <f t="shared" si="9"/>
        <v>66.825000000000003</v>
      </c>
      <c r="P25" s="183">
        <v>3.3750000000000002E-4</v>
      </c>
      <c r="Q25" s="45">
        <f t="shared" ref="Q25:Q42" si="10">P25*K25</f>
        <v>1.002375</v>
      </c>
      <c r="R25" s="45">
        <v>0.3</v>
      </c>
      <c r="S25" s="45">
        <f t="shared" ref="S25:S42" si="11">R25*M25</f>
        <v>13.364999999999998</v>
      </c>
      <c r="T25" s="45">
        <v>1.2</v>
      </c>
      <c r="U25" s="183">
        <f t="shared" ref="U25:U42" si="12">T25*M25</f>
        <v>53.459999999999994</v>
      </c>
      <c r="V25" s="183">
        <v>3.3600000000000001E-3</v>
      </c>
      <c r="W25" s="42">
        <f t="shared" ref="W25:W42" si="13">V25*K25</f>
        <v>9.9792000000000005</v>
      </c>
      <c r="X25" s="183">
        <v>4.4999999999999999E-4</v>
      </c>
      <c r="Y25" s="45">
        <f t="shared" ref="Y25:Y42" si="14">X25*K25</f>
        <v>1.3365</v>
      </c>
    </row>
    <row r="26" spans="1:25" x14ac:dyDescent="0.25">
      <c r="A26" s="346"/>
      <c r="B26" s="162" t="s">
        <v>901</v>
      </c>
      <c r="C26" s="163" t="s">
        <v>875</v>
      </c>
      <c r="D26" s="163" t="s">
        <v>902</v>
      </c>
      <c r="E26" s="163" t="s">
        <v>903</v>
      </c>
      <c r="F26" s="163" t="s">
        <v>904</v>
      </c>
      <c r="G26" s="163" t="s">
        <v>905</v>
      </c>
      <c r="H26" s="165">
        <v>451</v>
      </c>
      <c r="I26" s="165">
        <v>6.6</v>
      </c>
      <c r="J26" s="165">
        <f t="shared" ref="J26:J41" si="15">I26*H26</f>
        <v>2976.6</v>
      </c>
      <c r="K26" s="45">
        <f t="shared" si="6"/>
        <v>2976.6</v>
      </c>
      <c r="L26" s="3">
        <f t="shared" si="7"/>
        <v>1.4999999999999999E-2</v>
      </c>
      <c r="M26" s="45">
        <f t="shared" si="8"/>
        <v>44.648999999999994</v>
      </c>
      <c r="N26" s="183">
        <v>2.2499999999999999E-2</v>
      </c>
      <c r="O26" s="45">
        <f t="shared" si="9"/>
        <v>66.973500000000001</v>
      </c>
      <c r="P26" s="183">
        <v>3.3750000000000002E-4</v>
      </c>
      <c r="Q26" s="45">
        <f t="shared" si="10"/>
        <v>1.0046025000000001</v>
      </c>
      <c r="R26" s="45">
        <v>0.3</v>
      </c>
      <c r="S26" s="45">
        <f t="shared" si="11"/>
        <v>13.394699999999998</v>
      </c>
      <c r="T26" s="45">
        <v>1.2</v>
      </c>
      <c r="U26" s="183">
        <f t="shared" si="12"/>
        <v>53.578799999999994</v>
      </c>
      <c r="V26" s="183">
        <v>3.3600000000000001E-3</v>
      </c>
      <c r="W26" s="42">
        <f t="shared" si="13"/>
        <v>10.001376</v>
      </c>
      <c r="X26" s="183">
        <v>4.4999999999999999E-4</v>
      </c>
      <c r="Y26" s="45">
        <f t="shared" si="14"/>
        <v>1.3394699999999999</v>
      </c>
    </row>
    <row r="27" spans="1:25" s="6" customFormat="1" ht="22.5" x14ac:dyDescent="0.25">
      <c r="A27" s="346">
        <v>3</v>
      </c>
      <c r="B27" s="206" t="s">
        <v>29</v>
      </c>
      <c r="C27" s="207" t="s">
        <v>906</v>
      </c>
      <c r="D27" s="207" t="s">
        <v>907</v>
      </c>
      <c r="E27" s="208" t="s">
        <v>908</v>
      </c>
      <c r="F27" s="207" t="s">
        <v>909</v>
      </c>
      <c r="G27" s="207" t="s">
        <v>910</v>
      </c>
      <c r="H27" s="209">
        <v>175</v>
      </c>
      <c r="I27" s="209">
        <v>6.6</v>
      </c>
      <c r="J27" s="209">
        <f t="shared" si="15"/>
        <v>1155</v>
      </c>
      <c r="K27" s="210">
        <f t="shared" si="6"/>
        <v>1155</v>
      </c>
      <c r="L27" s="211">
        <f t="shared" si="7"/>
        <v>1.4999999999999999E-2</v>
      </c>
      <c r="M27" s="210">
        <f t="shared" si="8"/>
        <v>17.324999999999999</v>
      </c>
      <c r="N27" s="212">
        <v>2.2499999999999999E-2</v>
      </c>
      <c r="O27" s="210">
        <f t="shared" si="9"/>
        <v>25.987500000000001</v>
      </c>
      <c r="P27" s="212">
        <v>3.3750000000000002E-4</v>
      </c>
      <c r="Q27" s="210">
        <f t="shared" si="10"/>
        <v>0.38981250000000001</v>
      </c>
      <c r="R27" s="210">
        <v>0.3</v>
      </c>
      <c r="S27" s="210">
        <f t="shared" si="11"/>
        <v>5.1974999999999998</v>
      </c>
      <c r="T27" s="210">
        <v>1.2</v>
      </c>
      <c r="U27" s="212">
        <f t="shared" si="12"/>
        <v>20.79</v>
      </c>
      <c r="V27" s="212">
        <v>3.3600000000000001E-3</v>
      </c>
      <c r="W27" s="213">
        <f t="shared" si="13"/>
        <v>3.8808000000000002</v>
      </c>
      <c r="X27" s="212">
        <v>4.4999999999999999E-4</v>
      </c>
      <c r="Y27" s="210">
        <f t="shared" si="14"/>
        <v>0.51974999999999993</v>
      </c>
    </row>
    <row r="28" spans="1:25" s="6" customFormat="1" x14ac:dyDescent="0.25">
      <c r="A28" s="346"/>
      <c r="B28" s="206" t="s">
        <v>30</v>
      </c>
      <c r="C28" s="207" t="s">
        <v>906</v>
      </c>
      <c r="D28" s="207" t="s">
        <v>911</v>
      </c>
      <c r="E28" s="207" t="s">
        <v>912</v>
      </c>
      <c r="F28" s="207" t="s">
        <v>913</v>
      </c>
      <c r="G28" s="207" t="s">
        <v>914</v>
      </c>
      <c r="H28" s="209">
        <v>242</v>
      </c>
      <c r="I28" s="209">
        <v>6.6</v>
      </c>
      <c r="J28" s="209">
        <f t="shared" si="15"/>
        <v>1597.1999999999998</v>
      </c>
      <c r="K28" s="210">
        <f t="shared" si="6"/>
        <v>1597.1999999999998</v>
      </c>
      <c r="L28" s="211">
        <f t="shared" si="7"/>
        <v>1.4999999999999999E-2</v>
      </c>
      <c r="M28" s="210">
        <f t="shared" si="8"/>
        <v>23.957999999999995</v>
      </c>
      <c r="N28" s="212">
        <v>2.2499999999999999E-2</v>
      </c>
      <c r="O28" s="210">
        <f t="shared" si="9"/>
        <v>35.936999999999998</v>
      </c>
      <c r="P28" s="212">
        <v>3.3750000000000002E-4</v>
      </c>
      <c r="Q28" s="210">
        <f t="shared" si="10"/>
        <v>0.53905499999999995</v>
      </c>
      <c r="R28" s="210">
        <v>0.3</v>
      </c>
      <c r="S28" s="210">
        <f t="shared" si="11"/>
        <v>7.1873999999999985</v>
      </c>
      <c r="T28" s="210">
        <v>1.2</v>
      </c>
      <c r="U28" s="212">
        <f t="shared" si="12"/>
        <v>28.749599999999994</v>
      </c>
      <c r="V28" s="212">
        <v>3.3600000000000001E-3</v>
      </c>
      <c r="W28" s="213">
        <f t="shared" si="13"/>
        <v>5.3665919999999998</v>
      </c>
      <c r="X28" s="212">
        <v>4.4999999999999999E-4</v>
      </c>
      <c r="Y28" s="210">
        <f t="shared" si="14"/>
        <v>0.71873999999999993</v>
      </c>
    </row>
    <row r="29" spans="1:25" x14ac:dyDescent="0.25">
      <c r="A29" s="346"/>
      <c r="B29" s="162" t="s">
        <v>31</v>
      </c>
      <c r="C29" s="163" t="s">
        <v>906</v>
      </c>
      <c r="D29" s="163" t="s">
        <v>915</v>
      </c>
      <c r="E29" s="163" t="s">
        <v>916</v>
      </c>
      <c r="F29" s="163" t="s">
        <v>917</v>
      </c>
      <c r="G29" s="163" t="s">
        <v>918</v>
      </c>
      <c r="H29" s="165">
        <v>112</v>
      </c>
      <c r="I29" s="165">
        <v>6.6</v>
      </c>
      <c r="J29" s="165">
        <f t="shared" si="15"/>
        <v>739.19999999999993</v>
      </c>
      <c r="K29" s="45">
        <f t="shared" si="6"/>
        <v>739.19999999999993</v>
      </c>
      <c r="L29" s="3">
        <f t="shared" si="7"/>
        <v>1.4999999999999999E-2</v>
      </c>
      <c r="M29" s="45">
        <f t="shared" si="8"/>
        <v>11.087999999999999</v>
      </c>
      <c r="N29" s="183">
        <v>2.2499999999999999E-2</v>
      </c>
      <c r="O29" s="45">
        <f t="shared" si="9"/>
        <v>16.631999999999998</v>
      </c>
      <c r="P29" s="183">
        <v>3.3750000000000002E-4</v>
      </c>
      <c r="Q29" s="45">
        <f t="shared" si="10"/>
        <v>0.24947999999999998</v>
      </c>
      <c r="R29" s="45">
        <v>0.3</v>
      </c>
      <c r="S29" s="45">
        <f t="shared" si="11"/>
        <v>3.3263999999999996</v>
      </c>
      <c r="T29" s="45">
        <v>1.2</v>
      </c>
      <c r="U29" s="183">
        <f t="shared" si="12"/>
        <v>13.305599999999998</v>
      </c>
      <c r="V29" s="183">
        <v>3.3600000000000001E-3</v>
      </c>
      <c r="W29" s="42">
        <f t="shared" si="13"/>
        <v>2.4837119999999997</v>
      </c>
      <c r="X29" s="183">
        <v>4.4999999999999999E-4</v>
      </c>
      <c r="Y29" s="45">
        <f t="shared" si="14"/>
        <v>0.33263999999999994</v>
      </c>
    </row>
    <row r="30" spans="1:25" x14ac:dyDescent="0.25">
      <c r="A30" s="346"/>
      <c r="B30" s="162" t="s">
        <v>32</v>
      </c>
      <c r="C30" s="163" t="s">
        <v>906</v>
      </c>
      <c r="D30" s="163" t="s">
        <v>919</v>
      </c>
      <c r="E30" s="163" t="s">
        <v>920</v>
      </c>
      <c r="F30" s="163" t="s">
        <v>921</v>
      </c>
      <c r="G30" s="163" t="s">
        <v>922</v>
      </c>
      <c r="H30" s="165">
        <v>125</v>
      </c>
      <c r="I30" s="165">
        <v>6.6</v>
      </c>
      <c r="J30" s="165">
        <f t="shared" si="15"/>
        <v>825</v>
      </c>
      <c r="K30" s="45">
        <f t="shared" si="6"/>
        <v>825</v>
      </c>
      <c r="L30" s="3">
        <f t="shared" si="7"/>
        <v>1.4999999999999999E-2</v>
      </c>
      <c r="M30" s="45">
        <f t="shared" si="8"/>
        <v>12.375</v>
      </c>
      <c r="N30" s="183">
        <v>2.2499999999999999E-2</v>
      </c>
      <c r="O30" s="45">
        <f t="shared" si="9"/>
        <v>18.5625</v>
      </c>
      <c r="P30" s="183">
        <v>3.3750000000000002E-4</v>
      </c>
      <c r="Q30" s="45">
        <f t="shared" si="10"/>
        <v>0.2784375</v>
      </c>
      <c r="R30" s="45">
        <v>0.3</v>
      </c>
      <c r="S30" s="45">
        <f t="shared" si="11"/>
        <v>3.7124999999999999</v>
      </c>
      <c r="T30" s="45">
        <v>1.2</v>
      </c>
      <c r="U30" s="183">
        <f t="shared" si="12"/>
        <v>14.85</v>
      </c>
      <c r="V30" s="183">
        <v>3.3600000000000001E-3</v>
      </c>
      <c r="W30" s="42">
        <f t="shared" si="13"/>
        <v>2.7720000000000002</v>
      </c>
      <c r="X30" s="183">
        <v>4.4999999999999999E-4</v>
      </c>
      <c r="Y30" s="45">
        <f t="shared" si="14"/>
        <v>0.37124999999999997</v>
      </c>
    </row>
    <row r="31" spans="1:25" s="6" customFormat="1" x14ac:dyDescent="0.25">
      <c r="A31" s="346"/>
      <c r="B31" s="206" t="s">
        <v>33</v>
      </c>
      <c r="C31" s="207" t="s">
        <v>906</v>
      </c>
      <c r="D31" s="207" t="s">
        <v>923</v>
      </c>
      <c r="E31" s="207" t="s">
        <v>924</v>
      </c>
      <c r="F31" s="207" t="s">
        <v>925</v>
      </c>
      <c r="G31" s="207" t="s">
        <v>926</v>
      </c>
      <c r="H31" s="209">
        <v>186</v>
      </c>
      <c r="I31" s="209">
        <v>6.6</v>
      </c>
      <c r="J31" s="209">
        <f t="shared" si="15"/>
        <v>1227.5999999999999</v>
      </c>
      <c r="K31" s="210">
        <f t="shared" si="6"/>
        <v>1227.5999999999999</v>
      </c>
      <c r="L31" s="211">
        <f t="shared" si="7"/>
        <v>1.4999999999999999E-2</v>
      </c>
      <c r="M31" s="210">
        <f t="shared" si="8"/>
        <v>18.413999999999998</v>
      </c>
      <c r="N31" s="212">
        <v>2.2499999999999999E-2</v>
      </c>
      <c r="O31" s="210">
        <f t="shared" si="9"/>
        <v>27.620999999999999</v>
      </c>
      <c r="P31" s="212">
        <v>3.3750000000000002E-4</v>
      </c>
      <c r="Q31" s="210">
        <f t="shared" si="10"/>
        <v>0.41431499999999999</v>
      </c>
      <c r="R31" s="210">
        <v>0.3</v>
      </c>
      <c r="S31" s="210">
        <f t="shared" si="11"/>
        <v>5.5241999999999996</v>
      </c>
      <c r="T31" s="210">
        <v>1.2</v>
      </c>
      <c r="U31" s="212">
        <f t="shared" si="12"/>
        <v>22.096799999999998</v>
      </c>
      <c r="V31" s="212">
        <v>3.3600000000000001E-3</v>
      </c>
      <c r="W31" s="213">
        <f t="shared" si="13"/>
        <v>4.1247359999999995</v>
      </c>
      <c r="X31" s="212">
        <v>4.4999999999999999E-4</v>
      </c>
      <c r="Y31" s="210">
        <f t="shared" si="14"/>
        <v>0.55241999999999991</v>
      </c>
    </row>
    <row r="32" spans="1:25" x14ac:dyDescent="0.25">
      <c r="A32" s="346"/>
      <c r="B32" s="162" t="s">
        <v>34</v>
      </c>
      <c r="C32" s="163" t="s">
        <v>906</v>
      </c>
      <c r="D32" s="163" t="s">
        <v>927</v>
      </c>
      <c r="E32" s="163" t="s">
        <v>928</v>
      </c>
      <c r="F32" s="163" t="s">
        <v>929</v>
      </c>
      <c r="G32" s="163" t="s">
        <v>930</v>
      </c>
      <c r="H32" s="165">
        <v>431</v>
      </c>
      <c r="I32" s="165">
        <v>6.6</v>
      </c>
      <c r="J32" s="165">
        <f t="shared" si="15"/>
        <v>2844.6</v>
      </c>
      <c r="K32" s="45">
        <f t="shared" si="6"/>
        <v>2844.6</v>
      </c>
      <c r="L32" s="3">
        <f t="shared" si="7"/>
        <v>1.4999999999999999E-2</v>
      </c>
      <c r="M32" s="45">
        <f t="shared" si="8"/>
        <v>42.668999999999997</v>
      </c>
      <c r="N32" s="183">
        <v>2.2499999999999999E-2</v>
      </c>
      <c r="O32" s="45">
        <f t="shared" si="9"/>
        <v>64.003500000000003</v>
      </c>
      <c r="P32" s="183">
        <v>3.3750000000000002E-4</v>
      </c>
      <c r="Q32" s="45">
        <f t="shared" si="10"/>
        <v>0.96005249999999998</v>
      </c>
      <c r="R32" s="45">
        <v>0.3</v>
      </c>
      <c r="S32" s="45">
        <f t="shared" si="11"/>
        <v>12.800699999999999</v>
      </c>
      <c r="T32" s="45">
        <v>1.2</v>
      </c>
      <c r="U32" s="183">
        <f t="shared" si="12"/>
        <v>51.202799999999996</v>
      </c>
      <c r="V32" s="183">
        <v>3.3600000000000001E-3</v>
      </c>
      <c r="W32" s="42">
        <f t="shared" si="13"/>
        <v>9.5578559999999992</v>
      </c>
      <c r="X32" s="183">
        <v>4.4999999999999999E-4</v>
      </c>
      <c r="Y32" s="45">
        <f t="shared" si="14"/>
        <v>1.2800699999999998</v>
      </c>
    </row>
    <row r="33" spans="1:25" x14ac:dyDescent="0.25">
      <c r="A33" s="346">
        <v>4</v>
      </c>
      <c r="B33" s="162" t="s">
        <v>35</v>
      </c>
      <c r="C33" s="163" t="s">
        <v>931</v>
      </c>
      <c r="D33" s="163" t="s">
        <v>932</v>
      </c>
      <c r="E33" s="163" t="s">
        <v>933</v>
      </c>
      <c r="F33" s="163" t="s">
        <v>934</v>
      </c>
      <c r="G33" s="163" t="s">
        <v>935</v>
      </c>
      <c r="H33" s="165">
        <v>207</v>
      </c>
      <c r="I33" s="165">
        <v>6.6</v>
      </c>
      <c r="J33" s="165">
        <f t="shared" si="15"/>
        <v>1366.1999999999998</v>
      </c>
      <c r="K33" s="45">
        <f t="shared" si="6"/>
        <v>1366.1999999999998</v>
      </c>
      <c r="L33" s="3">
        <f t="shared" si="7"/>
        <v>1.4999999999999999E-2</v>
      </c>
      <c r="M33" s="45">
        <f t="shared" si="8"/>
        <v>20.492999999999995</v>
      </c>
      <c r="N33" s="183">
        <v>2.2499999999999999E-2</v>
      </c>
      <c r="O33" s="45">
        <f t="shared" si="9"/>
        <v>30.739499999999996</v>
      </c>
      <c r="P33" s="183">
        <v>3.3750000000000002E-4</v>
      </c>
      <c r="Q33" s="45">
        <f t="shared" si="10"/>
        <v>0.46109249999999996</v>
      </c>
      <c r="R33" s="45">
        <v>0.3</v>
      </c>
      <c r="S33" s="45">
        <f t="shared" si="11"/>
        <v>6.1478999999999981</v>
      </c>
      <c r="T33" s="45">
        <v>1.2</v>
      </c>
      <c r="U33" s="183">
        <f t="shared" si="12"/>
        <v>24.591599999999993</v>
      </c>
      <c r="V33" s="183">
        <v>3.3600000000000001E-3</v>
      </c>
      <c r="W33" s="42">
        <f t="shared" si="13"/>
        <v>4.5904319999999998</v>
      </c>
      <c r="X33" s="183">
        <v>4.4999999999999999E-4</v>
      </c>
      <c r="Y33" s="45">
        <f t="shared" si="14"/>
        <v>0.61478999999999995</v>
      </c>
    </row>
    <row r="34" spans="1:25" x14ac:dyDescent="0.25">
      <c r="A34" s="346"/>
      <c r="B34" s="162" t="s">
        <v>36</v>
      </c>
      <c r="C34" s="163" t="s">
        <v>931</v>
      </c>
      <c r="D34" s="163" t="s">
        <v>936</v>
      </c>
      <c r="E34" s="163" t="s">
        <v>937</v>
      </c>
      <c r="F34" s="163" t="s">
        <v>938</v>
      </c>
      <c r="G34" s="163" t="s">
        <v>939</v>
      </c>
      <c r="H34" s="165">
        <v>285</v>
      </c>
      <c r="I34" s="165">
        <v>6.6</v>
      </c>
      <c r="J34" s="165">
        <f t="shared" si="15"/>
        <v>1881</v>
      </c>
      <c r="K34" s="45">
        <f t="shared" si="6"/>
        <v>1881</v>
      </c>
      <c r="L34" s="3">
        <f t="shared" si="7"/>
        <v>1.4999999999999999E-2</v>
      </c>
      <c r="M34" s="45">
        <f t="shared" si="8"/>
        <v>28.215</v>
      </c>
      <c r="N34" s="183">
        <v>2.2499999999999999E-2</v>
      </c>
      <c r="O34" s="45">
        <f t="shared" si="9"/>
        <v>42.322499999999998</v>
      </c>
      <c r="P34" s="183">
        <v>3.3750000000000002E-4</v>
      </c>
      <c r="Q34" s="45">
        <f t="shared" si="10"/>
        <v>0.63483750000000005</v>
      </c>
      <c r="R34" s="45">
        <v>0.3</v>
      </c>
      <c r="S34" s="45">
        <f t="shared" si="11"/>
        <v>8.4644999999999992</v>
      </c>
      <c r="T34" s="45">
        <v>1.2</v>
      </c>
      <c r="U34" s="183">
        <f t="shared" si="12"/>
        <v>33.857999999999997</v>
      </c>
      <c r="V34" s="183">
        <v>3.3600000000000001E-3</v>
      </c>
      <c r="W34" s="42">
        <f t="shared" si="13"/>
        <v>6.3201600000000004</v>
      </c>
      <c r="X34" s="183">
        <v>4.4999999999999999E-4</v>
      </c>
      <c r="Y34" s="45">
        <f t="shared" si="14"/>
        <v>0.84644999999999992</v>
      </c>
    </row>
    <row r="35" spans="1:25" x14ac:dyDescent="0.25">
      <c r="A35" s="346"/>
      <c r="B35" s="162" t="s">
        <v>37</v>
      </c>
      <c r="C35" s="163" t="s">
        <v>931</v>
      </c>
      <c r="D35" s="163" t="s">
        <v>940</v>
      </c>
      <c r="E35" s="163" t="s">
        <v>941</v>
      </c>
      <c r="F35" s="163" t="s">
        <v>942</v>
      </c>
      <c r="G35" s="163" t="s">
        <v>943</v>
      </c>
      <c r="H35" s="165">
        <v>205</v>
      </c>
      <c r="I35" s="165">
        <v>6.6</v>
      </c>
      <c r="J35" s="165">
        <f t="shared" si="15"/>
        <v>1353</v>
      </c>
      <c r="K35" s="45">
        <f t="shared" si="6"/>
        <v>1353</v>
      </c>
      <c r="L35" s="3">
        <f t="shared" si="7"/>
        <v>1.4999999999999999E-2</v>
      </c>
      <c r="M35" s="45">
        <f t="shared" si="8"/>
        <v>20.294999999999998</v>
      </c>
      <c r="N35" s="183">
        <v>2.2499999999999999E-2</v>
      </c>
      <c r="O35" s="45">
        <f t="shared" si="9"/>
        <v>30.442499999999999</v>
      </c>
      <c r="P35" s="183">
        <v>3.3750000000000002E-4</v>
      </c>
      <c r="Q35" s="45">
        <f t="shared" si="10"/>
        <v>0.45663750000000003</v>
      </c>
      <c r="R35" s="45">
        <v>0.3</v>
      </c>
      <c r="S35" s="45">
        <f t="shared" si="11"/>
        <v>6.0884999999999989</v>
      </c>
      <c r="T35" s="45">
        <v>1.2</v>
      </c>
      <c r="U35" s="183">
        <f t="shared" si="12"/>
        <v>24.353999999999996</v>
      </c>
      <c r="V35" s="183">
        <v>3.3600000000000001E-3</v>
      </c>
      <c r="W35" s="42">
        <f t="shared" si="13"/>
        <v>4.5460799999999999</v>
      </c>
      <c r="X35" s="183">
        <v>4.4999999999999999E-4</v>
      </c>
      <c r="Y35" s="45">
        <f t="shared" si="14"/>
        <v>0.60885</v>
      </c>
    </row>
    <row r="36" spans="1:25" x14ac:dyDescent="0.25">
      <c r="A36" s="346"/>
      <c r="B36" s="162" t="s">
        <v>38</v>
      </c>
      <c r="C36" s="163" t="s">
        <v>931</v>
      </c>
      <c r="D36" s="163" t="s">
        <v>944</v>
      </c>
      <c r="E36" s="163" t="s">
        <v>945</v>
      </c>
      <c r="F36" s="163" t="s">
        <v>946</v>
      </c>
      <c r="G36" s="163" t="s">
        <v>947</v>
      </c>
      <c r="H36" s="165">
        <v>283</v>
      </c>
      <c r="I36" s="165">
        <v>6.6</v>
      </c>
      <c r="J36" s="165">
        <f t="shared" si="15"/>
        <v>1867.8</v>
      </c>
      <c r="K36" s="45">
        <f t="shared" si="6"/>
        <v>1867.8</v>
      </c>
      <c r="L36" s="3">
        <f t="shared" si="7"/>
        <v>1.4999999999999999E-2</v>
      </c>
      <c r="M36" s="45">
        <f t="shared" si="8"/>
        <v>28.016999999999999</v>
      </c>
      <c r="N36" s="183">
        <v>2.2499999999999999E-2</v>
      </c>
      <c r="O36" s="45">
        <f t="shared" si="9"/>
        <v>42.025500000000001</v>
      </c>
      <c r="P36" s="183">
        <v>3.3750000000000002E-4</v>
      </c>
      <c r="Q36" s="45">
        <f t="shared" si="10"/>
        <v>0.63038250000000007</v>
      </c>
      <c r="R36" s="45">
        <v>0.3</v>
      </c>
      <c r="S36" s="45">
        <f t="shared" si="11"/>
        <v>8.4050999999999991</v>
      </c>
      <c r="T36" s="45">
        <v>1.2</v>
      </c>
      <c r="U36" s="183">
        <f t="shared" si="12"/>
        <v>33.620399999999997</v>
      </c>
      <c r="V36" s="183">
        <v>3.3600000000000001E-3</v>
      </c>
      <c r="W36" s="42">
        <f t="shared" si="13"/>
        <v>6.2758080000000005</v>
      </c>
      <c r="X36" s="183">
        <v>4.4999999999999999E-4</v>
      </c>
      <c r="Y36" s="45">
        <f t="shared" si="14"/>
        <v>0.84050999999999998</v>
      </c>
    </row>
    <row r="37" spans="1:25" x14ac:dyDescent="0.25">
      <c r="A37" s="346"/>
      <c r="B37" s="162" t="s">
        <v>39</v>
      </c>
      <c r="C37" s="163" t="s">
        <v>931</v>
      </c>
      <c r="D37" s="163" t="s">
        <v>948</v>
      </c>
      <c r="E37" s="163" t="s">
        <v>949</v>
      </c>
      <c r="F37" s="163" t="s">
        <v>950</v>
      </c>
      <c r="G37" s="163" t="s">
        <v>951</v>
      </c>
      <c r="H37" s="165">
        <v>462</v>
      </c>
      <c r="I37" s="165">
        <v>6.6</v>
      </c>
      <c r="J37" s="165">
        <f t="shared" si="15"/>
        <v>3049.2</v>
      </c>
      <c r="K37" s="45">
        <f t="shared" si="6"/>
        <v>3049.2</v>
      </c>
      <c r="L37" s="3">
        <f t="shared" si="7"/>
        <v>1.4999999999999999E-2</v>
      </c>
      <c r="M37" s="45">
        <f t="shared" si="8"/>
        <v>45.737999999999992</v>
      </c>
      <c r="N37" s="183">
        <v>2.2499999999999999E-2</v>
      </c>
      <c r="O37" s="45">
        <f t="shared" si="9"/>
        <v>68.606999999999999</v>
      </c>
      <c r="P37" s="183">
        <v>3.3750000000000002E-4</v>
      </c>
      <c r="Q37" s="45">
        <f t="shared" si="10"/>
        <v>1.0291049999999999</v>
      </c>
      <c r="R37" s="45">
        <v>0.3</v>
      </c>
      <c r="S37" s="45">
        <f t="shared" si="11"/>
        <v>13.721399999999997</v>
      </c>
      <c r="T37" s="45">
        <v>1.2</v>
      </c>
      <c r="U37" s="183">
        <f t="shared" si="12"/>
        <v>54.88559999999999</v>
      </c>
      <c r="V37" s="183">
        <v>3.3600000000000001E-3</v>
      </c>
      <c r="W37" s="42">
        <f t="shared" si="13"/>
        <v>10.245312</v>
      </c>
      <c r="X37" s="183">
        <v>4.4999999999999999E-4</v>
      </c>
      <c r="Y37" s="45">
        <f t="shared" si="14"/>
        <v>1.3721399999999999</v>
      </c>
    </row>
    <row r="38" spans="1:25" x14ac:dyDescent="0.25">
      <c r="A38" s="346"/>
      <c r="B38" s="162" t="s">
        <v>40</v>
      </c>
      <c r="C38" s="163" t="s">
        <v>931</v>
      </c>
      <c r="D38" s="163" t="s">
        <v>952</v>
      </c>
      <c r="E38" s="163" t="s">
        <v>953</v>
      </c>
      <c r="F38" s="163" t="s">
        <v>954</v>
      </c>
      <c r="G38" s="163" t="s">
        <v>955</v>
      </c>
      <c r="H38" s="165">
        <v>215</v>
      </c>
      <c r="I38" s="165">
        <v>6.6</v>
      </c>
      <c r="J38" s="165">
        <f t="shared" si="15"/>
        <v>1419</v>
      </c>
      <c r="K38" s="45">
        <f t="shared" si="6"/>
        <v>1419</v>
      </c>
      <c r="L38" s="3">
        <f t="shared" si="7"/>
        <v>1.4999999999999999E-2</v>
      </c>
      <c r="M38" s="45">
        <f t="shared" si="8"/>
        <v>21.285</v>
      </c>
      <c r="N38" s="183">
        <v>2.2499999999999999E-2</v>
      </c>
      <c r="O38" s="45">
        <f t="shared" si="9"/>
        <v>31.927499999999998</v>
      </c>
      <c r="P38" s="183">
        <v>3.3750000000000002E-4</v>
      </c>
      <c r="Q38" s="45">
        <f t="shared" si="10"/>
        <v>0.47891250000000002</v>
      </c>
      <c r="R38" s="45">
        <v>0.3</v>
      </c>
      <c r="S38" s="45">
        <f t="shared" si="11"/>
        <v>6.3854999999999995</v>
      </c>
      <c r="T38" s="45">
        <v>1.2</v>
      </c>
      <c r="U38" s="183">
        <f t="shared" si="12"/>
        <v>25.541999999999998</v>
      </c>
      <c r="V38" s="183">
        <v>3.3600000000000001E-3</v>
      </c>
      <c r="W38" s="42">
        <f t="shared" si="13"/>
        <v>4.7678400000000005</v>
      </c>
      <c r="X38" s="183">
        <v>4.4999999999999999E-4</v>
      </c>
      <c r="Y38" s="45">
        <f t="shared" si="14"/>
        <v>0.63854999999999995</v>
      </c>
    </row>
    <row r="39" spans="1:25" x14ac:dyDescent="0.25">
      <c r="A39" s="346"/>
      <c r="B39" s="162" t="s">
        <v>41</v>
      </c>
      <c r="C39" s="163" t="s">
        <v>931</v>
      </c>
      <c r="D39" s="163" t="s">
        <v>956</v>
      </c>
      <c r="E39" s="163" t="s">
        <v>957</v>
      </c>
      <c r="F39" s="163" t="s">
        <v>958</v>
      </c>
      <c r="G39" s="163" t="s">
        <v>959</v>
      </c>
      <c r="H39" s="165">
        <v>221</v>
      </c>
      <c r="I39" s="165">
        <v>6.6</v>
      </c>
      <c r="J39" s="165">
        <f t="shared" si="15"/>
        <v>1458.6</v>
      </c>
      <c r="K39" s="45">
        <f t="shared" si="6"/>
        <v>1458.6</v>
      </c>
      <c r="L39" s="3">
        <f t="shared" si="7"/>
        <v>1.4999999999999999E-2</v>
      </c>
      <c r="M39" s="45">
        <f t="shared" si="8"/>
        <v>21.878999999999998</v>
      </c>
      <c r="N39" s="183">
        <v>2.2499999999999999E-2</v>
      </c>
      <c r="O39" s="45">
        <f t="shared" si="9"/>
        <v>32.8185</v>
      </c>
      <c r="P39" s="183">
        <v>3.3750000000000002E-4</v>
      </c>
      <c r="Q39" s="45">
        <f t="shared" si="10"/>
        <v>0.49227749999999998</v>
      </c>
      <c r="R39" s="45">
        <v>0.3</v>
      </c>
      <c r="S39" s="45">
        <f t="shared" si="11"/>
        <v>6.563699999999999</v>
      </c>
      <c r="T39" s="45">
        <v>1.2</v>
      </c>
      <c r="U39" s="183">
        <f t="shared" si="12"/>
        <v>26.254799999999996</v>
      </c>
      <c r="V39" s="183">
        <v>3.3600000000000001E-3</v>
      </c>
      <c r="W39" s="42">
        <f t="shared" si="13"/>
        <v>4.9008959999999995</v>
      </c>
      <c r="X39" s="183">
        <v>4.4999999999999999E-4</v>
      </c>
      <c r="Y39" s="45">
        <f t="shared" si="14"/>
        <v>0.6563699999999999</v>
      </c>
    </row>
    <row r="40" spans="1:25" x14ac:dyDescent="0.25">
      <c r="A40" s="346"/>
      <c r="B40" s="162" t="s">
        <v>42</v>
      </c>
      <c r="C40" s="163" t="s">
        <v>931</v>
      </c>
      <c r="D40" s="163" t="s">
        <v>960</v>
      </c>
      <c r="E40" s="163" t="s">
        <v>961</v>
      </c>
      <c r="F40" s="163" t="s">
        <v>962</v>
      </c>
      <c r="G40" s="163" t="s">
        <v>963</v>
      </c>
      <c r="H40" s="165">
        <v>220</v>
      </c>
      <c r="I40" s="165">
        <v>6.6</v>
      </c>
      <c r="J40" s="165">
        <f t="shared" si="15"/>
        <v>1452</v>
      </c>
      <c r="K40" s="45">
        <f t="shared" si="6"/>
        <v>1452</v>
      </c>
      <c r="L40" s="3">
        <f t="shared" si="7"/>
        <v>1.4999999999999999E-2</v>
      </c>
      <c r="M40" s="45">
        <f t="shared" si="8"/>
        <v>21.779999999999998</v>
      </c>
      <c r="N40" s="183">
        <v>2.2499999999999999E-2</v>
      </c>
      <c r="O40" s="45">
        <f t="shared" si="9"/>
        <v>32.67</v>
      </c>
      <c r="P40" s="183">
        <v>3.3750000000000002E-4</v>
      </c>
      <c r="Q40" s="45">
        <f t="shared" si="10"/>
        <v>0.49005000000000004</v>
      </c>
      <c r="R40" s="45">
        <v>0.3</v>
      </c>
      <c r="S40" s="45">
        <f t="shared" si="11"/>
        <v>6.5339999999999989</v>
      </c>
      <c r="T40" s="45">
        <v>1.2</v>
      </c>
      <c r="U40" s="183">
        <f t="shared" si="12"/>
        <v>26.135999999999996</v>
      </c>
      <c r="V40" s="183">
        <v>3.3600000000000001E-3</v>
      </c>
      <c r="W40" s="42">
        <f t="shared" si="13"/>
        <v>4.8787200000000004</v>
      </c>
      <c r="X40" s="183">
        <v>4.4999999999999999E-4</v>
      </c>
      <c r="Y40" s="45">
        <f t="shared" si="14"/>
        <v>0.65339999999999998</v>
      </c>
    </row>
    <row r="41" spans="1:25" x14ac:dyDescent="0.25">
      <c r="A41" s="346"/>
      <c r="B41" s="162" t="s">
        <v>43</v>
      </c>
      <c r="C41" s="163" t="s">
        <v>931</v>
      </c>
      <c r="D41" s="163" t="s">
        <v>964</v>
      </c>
      <c r="E41" s="163" t="s">
        <v>965</v>
      </c>
      <c r="F41" s="163" t="s">
        <v>966</v>
      </c>
      <c r="G41" s="163" t="s">
        <v>967</v>
      </c>
      <c r="H41" s="165">
        <v>223</v>
      </c>
      <c r="I41" s="165">
        <v>6.6</v>
      </c>
      <c r="J41" s="165">
        <f t="shared" si="15"/>
        <v>1471.8</v>
      </c>
      <c r="K41" s="45">
        <f t="shared" si="6"/>
        <v>1471.8</v>
      </c>
      <c r="L41" s="3">
        <f t="shared" si="7"/>
        <v>1.4999999999999999E-2</v>
      </c>
      <c r="M41" s="45">
        <f t="shared" si="8"/>
        <v>22.076999999999998</v>
      </c>
      <c r="N41" s="183">
        <v>2.2499999999999999E-2</v>
      </c>
      <c r="O41" s="45">
        <f t="shared" si="9"/>
        <v>33.115499999999997</v>
      </c>
      <c r="P41" s="183">
        <v>3.3750000000000002E-4</v>
      </c>
      <c r="Q41" s="45">
        <f t="shared" si="10"/>
        <v>0.49673250000000002</v>
      </c>
      <c r="R41" s="45">
        <v>0.3</v>
      </c>
      <c r="S41" s="45">
        <f t="shared" si="11"/>
        <v>6.6230999999999991</v>
      </c>
      <c r="T41" s="45">
        <v>1.2</v>
      </c>
      <c r="U41" s="183">
        <f t="shared" si="12"/>
        <v>26.492399999999996</v>
      </c>
      <c r="V41" s="183">
        <v>3.3600000000000001E-3</v>
      </c>
      <c r="W41" s="42">
        <f t="shared" si="13"/>
        <v>4.9452480000000003</v>
      </c>
      <c r="X41" s="183">
        <v>4.4999999999999999E-4</v>
      </c>
      <c r="Y41" s="45">
        <f t="shared" si="14"/>
        <v>0.66230999999999995</v>
      </c>
    </row>
    <row r="42" spans="1:25" x14ac:dyDescent="0.25">
      <c r="A42" s="345" t="s">
        <v>0</v>
      </c>
      <c r="B42" s="345"/>
      <c r="C42" s="345"/>
      <c r="D42" s="345"/>
      <c r="E42" s="345"/>
      <c r="F42" s="345"/>
      <c r="G42" s="345"/>
      <c r="H42" s="345"/>
      <c r="I42" s="345"/>
      <c r="J42" s="345"/>
      <c r="K42" s="45">
        <f t="shared" si="6"/>
        <v>0</v>
      </c>
      <c r="L42" s="3">
        <f t="shared" si="7"/>
        <v>1.4999999999999999E-2</v>
      </c>
      <c r="M42" s="45">
        <f t="shared" si="8"/>
        <v>0</v>
      </c>
      <c r="N42" s="183">
        <v>2.2499999999999999E-2</v>
      </c>
      <c r="O42" s="45">
        <f t="shared" si="9"/>
        <v>0</v>
      </c>
      <c r="P42" s="183">
        <v>3.3750000000000002E-4</v>
      </c>
      <c r="Q42" s="45">
        <f t="shared" si="10"/>
        <v>0</v>
      </c>
      <c r="R42" s="45">
        <v>0.3</v>
      </c>
      <c r="S42" s="45">
        <f t="shared" si="11"/>
        <v>0</v>
      </c>
      <c r="T42" s="45">
        <v>1.2</v>
      </c>
      <c r="U42" s="183">
        <f t="shared" si="12"/>
        <v>0</v>
      </c>
      <c r="V42" s="183">
        <v>3.3600000000000001E-3</v>
      </c>
      <c r="W42" s="42">
        <f t="shared" si="13"/>
        <v>0</v>
      </c>
      <c r="X42" s="183">
        <v>4.4999999999999999E-4</v>
      </c>
      <c r="Y42" s="45">
        <f t="shared" si="14"/>
        <v>0</v>
      </c>
    </row>
    <row r="43" spans="1:25" x14ac:dyDescent="0.25">
      <c r="A43" s="345" t="s">
        <v>1</v>
      </c>
      <c r="B43" s="345" t="s">
        <v>2</v>
      </c>
      <c r="C43" s="345" t="s">
        <v>254</v>
      </c>
      <c r="D43" s="345" t="s">
        <v>3</v>
      </c>
      <c r="E43" s="345"/>
      <c r="F43" s="345"/>
      <c r="G43" s="345"/>
      <c r="H43" s="166" t="s">
        <v>270</v>
      </c>
      <c r="I43" s="166" t="s">
        <v>271</v>
      </c>
      <c r="J43" s="166" t="s">
        <v>6</v>
      </c>
      <c r="K43" s="45"/>
      <c r="L43" s="3"/>
      <c r="M43" s="45"/>
      <c r="N43" s="183"/>
      <c r="O43" s="45"/>
      <c r="P43" s="183"/>
      <c r="Q43" s="45"/>
      <c r="R43" s="45"/>
      <c r="S43" s="45"/>
      <c r="T43" s="45"/>
      <c r="U43" s="183"/>
      <c r="V43" s="183"/>
      <c r="W43" s="42"/>
      <c r="X43" s="183"/>
      <c r="Y43" s="45"/>
    </row>
    <row r="44" spans="1:25" x14ac:dyDescent="0.25">
      <c r="A44" s="345"/>
      <c r="B44" s="345"/>
      <c r="C44" s="345"/>
      <c r="D44" s="345" t="s">
        <v>7</v>
      </c>
      <c r="E44" s="345"/>
      <c r="F44" s="345" t="s">
        <v>8</v>
      </c>
      <c r="G44" s="345"/>
      <c r="H44" s="166" t="s">
        <v>9</v>
      </c>
      <c r="I44" s="166" t="s">
        <v>9</v>
      </c>
      <c r="J44" s="166" t="s">
        <v>10</v>
      </c>
      <c r="K44" s="45"/>
      <c r="L44" s="3"/>
      <c r="M44" s="45"/>
      <c r="N44" s="183"/>
      <c r="O44" s="45"/>
      <c r="P44" s="183"/>
      <c r="Q44" s="45"/>
      <c r="R44" s="45"/>
      <c r="S44" s="45"/>
      <c r="T44" s="45"/>
      <c r="U44" s="183"/>
      <c r="V44" s="183"/>
      <c r="W44" s="42"/>
      <c r="X44" s="183"/>
      <c r="Y44" s="45"/>
    </row>
    <row r="45" spans="1:25" x14ac:dyDescent="0.25">
      <c r="A45" s="167">
        <v>4</v>
      </c>
      <c r="B45" s="162" t="s">
        <v>44</v>
      </c>
      <c r="C45" s="163" t="s">
        <v>931</v>
      </c>
      <c r="D45" s="163" t="s">
        <v>968</v>
      </c>
      <c r="E45" s="163" t="s">
        <v>969</v>
      </c>
      <c r="F45" s="163" t="s">
        <v>970</v>
      </c>
      <c r="G45" s="163" t="s">
        <v>971</v>
      </c>
      <c r="H45" s="165">
        <v>223</v>
      </c>
      <c r="I45" s="165">
        <v>6.6</v>
      </c>
      <c r="J45" s="165">
        <f>I45*H45</f>
        <v>1471.8</v>
      </c>
      <c r="K45" s="45">
        <f t="shared" si="6"/>
        <v>1471.8</v>
      </c>
      <c r="L45" s="3">
        <f t="shared" si="7"/>
        <v>1.4999999999999999E-2</v>
      </c>
      <c r="M45" s="45">
        <f t="shared" si="8"/>
        <v>22.076999999999998</v>
      </c>
      <c r="N45" s="183">
        <v>2.2499999999999999E-2</v>
      </c>
      <c r="O45" s="45">
        <f t="shared" si="9"/>
        <v>33.115499999999997</v>
      </c>
      <c r="P45" s="183">
        <v>3.3750000000000002E-4</v>
      </c>
      <c r="Q45" s="45">
        <f>P45*K45</f>
        <v>0.49673250000000002</v>
      </c>
      <c r="R45" s="45">
        <v>0.3</v>
      </c>
      <c r="S45" s="45">
        <f>R45*M45</f>
        <v>6.6230999999999991</v>
      </c>
      <c r="T45" s="45">
        <v>1.2</v>
      </c>
      <c r="U45" s="183">
        <f>T45*M45</f>
        <v>26.492399999999996</v>
      </c>
      <c r="V45" s="183">
        <v>3.3600000000000001E-3</v>
      </c>
      <c r="W45" s="42">
        <f>V45*K45</f>
        <v>4.9452480000000003</v>
      </c>
      <c r="X45" s="183">
        <v>4.4999999999999999E-4</v>
      </c>
      <c r="Y45" s="45">
        <f>X45*K45</f>
        <v>0.66230999999999995</v>
      </c>
    </row>
    <row r="46" spans="1:25" x14ac:dyDescent="0.25">
      <c r="A46" s="345" t="s">
        <v>0</v>
      </c>
      <c r="B46" s="345"/>
      <c r="C46" s="345"/>
      <c r="D46" s="345"/>
      <c r="E46" s="345"/>
      <c r="F46" s="345"/>
      <c r="G46" s="345"/>
      <c r="H46" s="345"/>
      <c r="I46" s="345"/>
      <c r="J46" s="345"/>
      <c r="K46" s="45">
        <f t="shared" ref="K46:K92" si="16">J46*$K$3</f>
        <v>0</v>
      </c>
      <c r="L46" s="3">
        <f t="shared" ref="L46:L92" si="17">$L$3</f>
        <v>1.4999999999999999E-2</v>
      </c>
      <c r="M46" s="45">
        <f t="shared" ref="M46:M92" si="18">K46*L46</f>
        <v>0</v>
      </c>
      <c r="N46" s="183">
        <v>2.2499999999999999E-2</v>
      </c>
      <c r="O46" s="45">
        <f t="shared" ref="O46:O92" si="19">N46*K46</f>
        <v>0</v>
      </c>
      <c r="P46" s="183">
        <v>3.3750000000000002E-4</v>
      </c>
      <c r="Q46" s="45">
        <f>P46*K46</f>
        <v>0</v>
      </c>
      <c r="R46" s="45">
        <v>0.3</v>
      </c>
      <c r="S46" s="45">
        <f>R46*M46</f>
        <v>0</v>
      </c>
      <c r="T46" s="45">
        <v>1.2</v>
      </c>
      <c r="U46" s="183">
        <f>T46*M46</f>
        <v>0</v>
      </c>
      <c r="V46" s="183">
        <v>3.3600000000000001E-3</v>
      </c>
      <c r="W46" s="42">
        <f>V46*K46</f>
        <v>0</v>
      </c>
      <c r="X46" s="183">
        <v>4.4999999999999999E-4</v>
      </c>
      <c r="Y46" s="45">
        <f>X46*K46</f>
        <v>0</v>
      </c>
    </row>
    <row r="47" spans="1:25" x14ac:dyDescent="0.25">
      <c r="A47" s="345" t="s">
        <v>1</v>
      </c>
      <c r="B47" s="345" t="s">
        <v>2</v>
      </c>
      <c r="C47" s="345" t="s">
        <v>254</v>
      </c>
      <c r="D47" s="345" t="s">
        <v>3</v>
      </c>
      <c r="E47" s="345"/>
      <c r="F47" s="345"/>
      <c r="G47" s="345"/>
      <c r="H47" s="166" t="s">
        <v>270</v>
      </c>
      <c r="I47" s="166" t="s">
        <v>271</v>
      </c>
      <c r="J47" s="166" t="s">
        <v>6</v>
      </c>
      <c r="K47" s="45"/>
      <c r="L47" s="3"/>
      <c r="M47" s="45"/>
      <c r="N47" s="183"/>
      <c r="O47" s="45"/>
      <c r="P47" s="183"/>
      <c r="Q47" s="45"/>
      <c r="R47" s="45"/>
      <c r="S47" s="45"/>
      <c r="T47" s="45"/>
      <c r="U47" s="183"/>
      <c r="V47" s="183"/>
      <c r="W47" s="42"/>
      <c r="X47" s="183"/>
      <c r="Y47" s="45"/>
    </row>
    <row r="48" spans="1:25" x14ac:dyDescent="0.25">
      <c r="A48" s="345"/>
      <c r="B48" s="345"/>
      <c r="C48" s="345"/>
      <c r="D48" s="347" t="s">
        <v>7</v>
      </c>
      <c r="E48" s="347"/>
      <c r="F48" s="347" t="s">
        <v>8</v>
      </c>
      <c r="G48" s="347"/>
      <c r="H48" s="166" t="s">
        <v>9</v>
      </c>
      <c r="I48" s="166" t="s">
        <v>9</v>
      </c>
      <c r="J48" s="166" t="s">
        <v>10</v>
      </c>
      <c r="K48" s="45"/>
      <c r="L48" s="3"/>
      <c r="M48" s="45"/>
      <c r="N48" s="183"/>
      <c r="O48" s="45"/>
      <c r="P48" s="183"/>
      <c r="Q48" s="45"/>
      <c r="R48" s="45"/>
      <c r="S48" s="45"/>
      <c r="T48" s="45"/>
      <c r="U48" s="183"/>
      <c r="V48" s="183"/>
      <c r="W48" s="42"/>
      <c r="X48" s="183"/>
      <c r="Y48" s="45"/>
    </row>
    <row r="49" spans="1:25" ht="22.5" x14ac:dyDescent="0.25">
      <c r="A49" s="346">
        <v>5</v>
      </c>
      <c r="B49" s="162" t="s">
        <v>46</v>
      </c>
      <c r="C49" s="163" t="s">
        <v>972</v>
      </c>
      <c r="D49" s="163" t="s">
        <v>973</v>
      </c>
      <c r="E49" s="163" t="s">
        <v>974</v>
      </c>
      <c r="F49" s="163" t="s">
        <v>975</v>
      </c>
      <c r="G49" s="163" t="s">
        <v>976</v>
      </c>
      <c r="H49" s="165">
        <v>182</v>
      </c>
      <c r="I49" s="165">
        <v>6.6</v>
      </c>
      <c r="J49" s="165">
        <f>I49*H49</f>
        <v>1201.2</v>
      </c>
      <c r="K49" s="45">
        <f t="shared" si="16"/>
        <v>1201.2</v>
      </c>
      <c r="L49" s="3">
        <f t="shared" si="17"/>
        <v>1.4999999999999999E-2</v>
      </c>
      <c r="M49" s="45">
        <f t="shared" si="18"/>
        <v>18.018000000000001</v>
      </c>
      <c r="N49" s="183">
        <v>2.2499999999999999E-2</v>
      </c>
      <c r="O49" s="45">
        <f t="shared" si="19"/>
        <v>27.027000000000001</v>
      </c>
      <c r="P49" s="183">
        <v>3.3750000000000002E-4</v>
      </c>
      <c r="Q49" s="45">
        <f t="shared" ref="Q49:Q78" si="20">P49*K49</f>
        <v>0.40540500000000002</v>
      </c>
      <c r="R49" s="45">
        <v>0.3</v>
      </c>
      <c r="S49" s="45">
        <f t="shared" ref="S49:S78" si="21">R49*M49</f>
        <v>5.4054000000000002</v>
      </c>
      <c r="T49" s="45">
        <v>1.2</v>
      </c>
      <c r="U49" s="183">
        <f t="shared" ref="U49:U78" si="22">T49*M49</f>
        <v>21.621600000000001</v>
      </c>
      <c r="V49" s="183">
        <v>3.3600000000000001E-3</v>
      </c>
      <c r="W49" s="42">
        <f t="shared" ref="W49:W78" si="23">V49*K49</f>
        <v>4.0360320000000005</v>
      </c>
      <c r="X49" s="183">
        <v>4.4999999999999999E-4</v>
      </c>
      <c r="Y49" s="45">
        <f t="shared" ref="Y49:Y78" si="24">X49*K49</f>
        <v>0.54054000000000002</v>
      </c>
    </row>
    <row r="50" spans="1:25" ht="22.5" x14ac:dyDescent="0.25">
      <c r="A50" s="346"/>
      <c r="B50" s="162" t="s">
        <v>47</v>
      </c>
      <c r="C50" s="163" t="s">
        <v>972</v>
      </c>
      <c r="D50" s="163" t="s">
        <v>977</v>
      </c>
      <c r="E50" s="163" t="s">
        <v>978</v>
      </c>
      <c r="F50" s="163" t="s">
        <v>979</v>
      </c>
      <c r="G50" s="163" t="s">
        <v>980</v>
      </c>
      <c r="H50" s="165">
        <v>120</v>
      </c>
      <c r="I50" s="165">
        <v>6.6</v>
      </c>
      <c r="J50" s="165">
        <f t="shared" ref="J50:J77" si="25">I50*H50</f>
        <v>792</v>
      </c>
      <c r="K50" s="45">
        <f t="shared" si="16"/>
        <v>792</v>
      </c>
      <c r="L50" s="3">
        <f t="shared" si="17"/>
        <v>1.4999999999999999E-2</v>
      </c>
      <c r="M50" s="45">
        <f t="shared" si="18"/>
        <v>11.879999999999999</v>
      </c>
      <c r="N50" s="183">
        <v>2.2499999999999999E-2</v>
      </c>
      <c r="O50" s="45">
        <f t="shared" si="19"/>
        <v>17.82</v>
      </c>
      <c r="P50" s="183">
        <v>3.3750000000000002E-4</v>
      </c>
      <c r="Q50" s="45">
        <f t="shared" si="20"/>
        <v>0.26730000000000004</v>
      </c>
      <c r="R50" s="45">
        <v>0.3</v>
      </c>
      <c r="S50" s="45">
        <f t="shared" si="21"/>
        <v>3.5639999999999996</v>
      </c>
      <c r="T50" s="45">
        <v>1.2</v>
      </c>
      <c r="U50" s="183">
        <f t="shared" si="22"/>
        <v>14.255999999999998</v>
      </c>
      <c r="V50" s="183">
        <v>3.3600000000000001E-3</v>
      </c>
      <c r="W50" s="42">
        <f t="shared" si="23"/>
        <v>2.6611199999999999</v>
      </c>
      <c r="X50" s="183">
        <v>4.4999999999999999E-4</v>
      </c>
      <c r="Y50" s="45">
        <f t="shared" si="24"/>
        <v>0.35639999999999999</v>
      </c>
    </row>
    <row r="51" spans="1:25" ht="22.5" x14ac:dyDescent="0.25">
      <c r="A51" s="346"/>
      <c r="B51" s="162" t="s">
        <v>48</v>
      </c>
      <c r="C51" s="163" t="s">
        <v>972</v>
      </c>
      <c r="D51" s="163" t="s">
        <v>981</v>
      </c>
      <c r="E51" s="163" t="s">
        <v>982</v>
      </c>
      <c r="F51" s="163" t="s">
        <v>983</v>
      </c>
      <c r="G51" s="163" t="s">
        <v>984</v>
      </c>
      <c r="H51" s="165">
        <v>96</v>
      </c>
      <c r="I51" s="165">
        <v>6.6</v>
      </c>
      <c r="J51" s="165">
        <f t="shared" si="25"/>
        <v>633.59999999999991</v>
      </c>
      <c r="K51" s="45">
        <f t="shared" si="16"/>
        <v>633.59999999999991</v>
      </c>
      <c r="L51" s="3">
        <f t="shared" si="17"/>
        <v>1.4999999999999999E-2</v>
      </c>
      <c r="M51" s="45">
        <f t="shared" si="18"/>
        <v>9.5039999999999978</v>
      </c>
      <c r="N51" s="183">
        <v>2.2499999999999999E-2</v>
      </c>
      <c r="O51" s="45">
        <f t="shared" si="19"/>
        <v>14.255999999999997</v>
      </c>
      <c r="P51" s="183">
        <v>3.3750000000000002E-4</v>
      </c>
      <c r="Q51" s="45">
        <f t="shared" si="20"/>
        <v>0.21383999999999997</v>
      </c>
      <c r="R51" s="45">
        <v>0.3</v>
      </c>
      <c r="S51" s="45">
        <f t="shared" si="21"/>
        <v>2.8511999999999991</v>
      </c>
      <c r="T51" s="45">
        <v>1.2</v>
      </c>
      <c r="U51" s="183">
        <f t="shared" si="22"/>
        <v>11.404799999999996</v>
      </c>
      <c r="V51" s="183">
        <v>3.3600000000000001E-3</v>
      </c>
      <c r="W51" s="42">
        <f t="shared" si="23"/>
        <v>2.1288959999999997</v>
      </c>
      <c r="X51" s="183">
        <v>4.4999999999999999E-4</v>
      </c>
      <c r="Y51" s="45">
        <f t="shared" si="24"/>
        <v>0.28511999999999993</v>
      </c>
    </row>
    <row r="52" spans="1:25" ht="22.5" x14ac:dyDescent="0.25">
      <c r="A52" s="346"/>
      <c r="B52" s="162" t="s">
        <v>49</v>
      </c>
      <c r="C52" s="163" t="s">
        <v>972</v>
      </c>
      <c r="D52" s="163" t="s">
        <v>985</v>
      </c>
      <c r="E52" s="163" t="s">
        <v>986</v>
      </c>
      <c r="F52" s="163" t="s">
        <v>987</v>
      </c>
      <c r="G52" s="163" t="s">
        <v>988</v>
      </c>
      <c r="H52" s="165">
        <v>430</v>
      </c>
      <c r="I52" s="165">
        <v>6.6</v>
      </c>
      <c r="J52" s="165">
        <f t="shared" si="25"/>
        <v>2838</v>
      </c>
      <c r="K52" s="45">
        <f t="shared" si="16"/>
        <v>2838</v>
      </c>
      <c r="L52" s="3">
        <f t="shared" si="17"/>
        <v>1.4999999999999999E-2</v>
      </c>
      <c r="M52" s="45">
        <f t="shared" si="18"/>
        <v>42.57</v>
      </c>
      <c r="N52" s="183">
        <v>2.2499999999999999E-2</v>
      </c>
      <c r="O52" s="45">
        <f t="shared" si="19"/>
        <v>63.854999999999997</v>
      </c>
      <c r="P52" s="183">
        <v>3.3750000000000002E-4</v>
      </c>
      <c r="Q52" s="45">
        <f t="shared" si="20"/>
        <v>0.95782500000000004</v>
      </c>
      <c r="R52" s="45">
        <v>0.3</v>
      </c>
      <c r="S52" s="45">
        <f t="shared" si="21"/>
        <v>12.770999999999999</v>
      </c>
      <c r="T52" s="45">
        <v>1.2</v>
      </c>
      <c r="U52" s="183">
        <f t="shared" si="22"/>
        <v>51.083999999999996</v>
      </c>
      <c r="V52" s="183">
        <v>3.3600000000000001E-3</v>
      </c>
      <c r="W52" s="42">
        <f t="shared" si="23"/>
        <v>9.535680000000001</v>
      </c>
      <c r="X52" s="183">
        <v>4.4999999999999999E-4</v>
      </c>
      <c r="Y52" s="45">
        <f t="shared" si="24"/>
        <v>1.2770999999999999</v>
      </c>
    </row>
    <row r="53" spans="1:25" ht="22.5" x14ac:dyDescent="0.25">
      <c r="A53" s="346"/>
      <c r="B53" s="162" t="s">
        <v>252</v>
      </c>
      <c r="C53" s="163" t="s">
        <v>972</v>
      </c>
      <c r="D53" s="163" t="s">
        <v>50</v>
      </c>
      <c r="E53" s="163" t="s">
        <v>51</v>
      </c>
      <c r="F53" s="163" t="s">
        <v>52</v>
      </c>
      <c r="G53" s="163" t="s">
        <v>53</v>
      </c>
      <c r="H53" s="165">
        <v>115</v>
      </c>
      <c r="I53" s="165">
        <v>6.6</v>
      </c>
      <c r="J53" s="165">
        <f t="shared" si="25"/>
        <v>759</v>
      </c>
      <c r="K53" s="45">
        <f t="shared" si="16"/>
        <v>759</v>
      </c>
      <c r="L53" s="3">
        <f t="shared" si="17"/>
        <v>1.4999999999999999E-2</v>
      </c>
      <c r="M53" s="45">
        <f t="shared" si="18"/>
        <v>11.385</v>
      </c>
      <c r="N53" s="183">
        <v>2.2499999999999999E-2</v>
      </c>
      <c r="O53" s="45">
        <f t="shared" si="19"/>
        <v>17.077500000000001</v>
      </c>
      <c r="P53" s="183">
        <v>3.3750000000000002E-4</v>
      </c>
      <c r="Q53" s="45">
        <f t="shared" si="20"/>
        <v>0.25616250000000002</v>
      </c>
      <c r="R53" s="45">
        <v>0.3</v>
      </c>
      <c r="S53" s="45">
        <f t="shared" si="21"/>
        <v>3.4154999999999998</v>
      </c>
      <c r="T53" s="45">
        <v>1.2</v>
      </c>
      <c r="U53" s="183">
        <f t="shared" si="22"/>
        <v>13.661999999999999</v>
      </c>
      <c r="V53" s="183">
        <v>3.3600000000000001E-3</v>
      </c>
      <c r="W53" s="42">
        <f t="shared" si="23"/>
        <v>2.5502400000000001</v>
      </c>
      <c r="X53" s="183">
        <v>4.4999999999999999E-4</v>
      </c>
      <c r="Y53" s="45">
        <f t="shared" si="24"/>
        <v>0.34154999999999996</v>
      </c>
    </row>
    <row r="54" spans="1:25" ht="22.5" x14ac:dyDescent="0.25">
      <c r="A54" s="346"/>
      <c r="B54" s="162" t="s">
        <v>54</v>
      </c>
      <c r="C54" s="163" t="s">
        <v>972</v>
      </c>
      <c r="D54" s="163" t="s">
        <v>989</v>
      </c>
      <c r="E54" s="163" t="s">
        <v>990</v>
      </c>
      <c r="F54" s="163" t="s">
        <v>991</v>
      </c>
      <c r="G54" s="163" t="s">
        <v>992</v>
      </c>
      <c r="H54" s="165">
        <v>120</v>
      </c>
      <c r="I54" s="165">
        <v>6.6</v>
      </c>
      <c r="J54" s="165">
        <f t="shared" si="25"/>
        <v>792</v>
      </c>
      <c r="K54" s="45">
        <f t="shared" si="16"/>
        <v>792</v>
      </c>
      <c r="L54" s="3">
        <f t="shared" si="17"/>
        <v>1.4999999999999999E-2</v>
      </c>
      <c r="M54" s="45">
        <f t="shared" si="18"/>
        <v>11.879999999999999</v>
      </c>
      <c r="N54" s="183">
        <v>2.2499999999999999E-2</v>
      </c>
      <c r="O54" s="45">
        <f t="shared" si="19"/>
        <v>17.82</v>
      </c>
      <c r="P54" s="183">
        <v>3.3750000000000002E-4</v>
      </c>
      <c r="Q54" s="45">
        <f t="shared" si="20"/>
        <v>0.26730000000000004</v>
      </c>
      <c r="R54" s="45">
        <v>0.3</v>
      </c>
      <c r="S54" s="45">
        <f t="shared" si="21"/>
        <v>3.5639999999999996</v>
      </c>
      <c r="T54" s="45">
        <v>1.2</v>
      </c>
      <c r="U54" s="183">
        <f t="shared" si="22"/>
        <v>14.255999999999998</v>
      </c>
      <c r="V54" s="183">
        <v>3.3600000000000001E-3</v>
      </c>
      <c r="W54" s="42">
        <f t="shared" si="23"/>
        <v>2.6611199999999999</v>
      </c>
      <c r="X54" s="183">
        <v>4.4999999999999999E-4</v>
      </c>
      <c r="Y54" s="45">
        <f t="shared" si="24"/>
        <v>0.35639999999999999</v>
      </c>
    </row>
    <row r="55" spans="1:25" ht="22.5" x14ac:dyDescent="0.25">
      <c r="A55" s="346"/>
      <c r="B55" s="162" t="s">
        <v>123</v>
      </c>
      <c r="C55" s="163" t="s">
        <v>972</v>
      </c>
      <c r="D55" s="163" t="s">
        <v>993</v>
      </c>
      <c r="E55" s="163" t="s">
        <v>994</v>
      </c>
      <c r="F55" s="163" t="s">
        <v>995</v>
      </c>
      <c r="G55" s="163" t="s">
        <v>996</v>
      </c>
      <c r="H55" s="165">
        <v>120</v>
      </c>
      <c r="I55" s="165">
        <v>6.6</v>
      </c>
      <c r="J55" s="165">
        <f t="shared" si="25"/>
        <v>792</v>
      </c>
      <c r="K55" s="45">
        <f t="shared" si="16"/>
        <v>792</v>
      </c>
      <c r="L55" s="3">
        <f t="shared" si="17"/>
        <v>1.4999999999999999E-2</v>
      </c>
      <c r="M55" s="45">
        <f t="shared" si="18"/>
        <v>11.879999999999999</v>
      </c>
      <c r="N55" s="183">
        <v>2.2499999999999999E-2</v>
      </c>
      <c r="O55" s="45">
        <f t="shared" si="19"/>
        <v>17.82</v>
      </c>
      <c r="P55" s="183">
        <v>3.3750000000000002E-4</v>
      </c>
      <c r="Q55" s="45">
        <f t="shared" si="20"/>
        <v>0.26730000000000004</v>
      </c>
      <c r="R55" s="45">
        <v>0.3</v>
      </c>
      <c r="S55" s="45">
        <f t="shared" si="21"/>
        <v>3.5639999999999996</v>
      </c>
      <c r="T55" s="45">
        <v>1.2</v>
      </c>
      <c r="U55" s="183">
        <f t="shared" si="22"/>
        <v>14.255999999999998</v>
      </c>
      <c r="V55" s="183">
        <v>3.3600000000000001E-3</v>
      </c>
      <c r="W55" s="42">
        <f t="shared" si="23"/>
        <v>2.6611199999999999</v>
      </c>
      <c r="X55" s="183">
        <v>4.4999999999999999E-4</v>
      </c>
      <c r="Y55" s="45">
        <f t="shared" si="24"/>
        <v>0.35639999999999999</v>
      </c>
    </row>
    <row r="56" spans="1:25" ht="22.5" x14ac:dyDescent="0.25">
      <c r="A56" s="346"/>
      <c r="B56" s="162" t="s">
        <v>55</v>
      </c>
      <c r="C56" s="163" t="s">
        <v>972</v>
      </c>
      <c r="D56" s="163" t="s">
        <v>997</v>
      </c>
      <c r="E56" s="163" t="s">
        <v>916</v>
      </c>
      <c r="F56" s="163" t="s">
        <v>998</v>
      </c>
      <c r="G56" s="163" t="s">
        <v>999</v>
      </c>
      <c r="H56" s="165">
        <v>58</v>
      </c>
      <c r="I56" s="165">
        <v>6.6</v>
      </c>
      <c r="J56" s="165">
        <f t="shared" si="25"/>
        <v>382.79999999999995</v>
      </c>
      <c r="K56" s="45">
        <f t="shared" si="16"/>
        <v>382.79999999999995</v>
      </c>
      <c r="L56" s="3">
        <f t="shared" si="17"/>
        <v>1.4999999999999999E-2</v>
      </c>
      <c r="M56" s="45">
        <f t="shared" si="18"/>
        <v>5.7419999999999991</v>
      </c>
      <c r="N56" s="183">
        <v>2.2499999999999999E-2</v>
      </c>
      <c r="O56" s="45">
        <f t="shared" si="19"/>
        <v>8.6129999999999995</v>
      </c>
      <c r="P56" s="183">
        <v>3.3750000000000002E-4</v>
      </c>
      <c r="Q56" s="45">
        <f t="shared" si="20"/>
        <v>0.129195</v>
      </c>
      <c r="R56" s="45">
        <v>0.3</v>
      </c>
      <c r="S56" s="45">
        <f t="shared" si="21"/>
        <v>1.7225999999999997</v>
      </c>
      <c r="T56" s="45">
        <v>1.2</v>
      </c>
      <c r="U56" s="183">
        <f t="shared" si="22"/>
        <v>6.8903999999999987</v>
      </c>
      <c r="V56" s="183">
        <v>3.3600000000000001E-3</v>
      </c>
      <c r="W56" s="42">
        <f t="shared" si="23"/>
        <v>1.2862079999999998</v>
      </c>
      <c r="X56" s="183">
        <v>4.4999999999999999E-4</v>
      </c>
      <c r="Y56" s="45">
        <f t="shared" si="24"/>
        <v>0.17225999999999997</v>
      </c>
    </row>
    <row r="57" spans="1:25" ht="22.5" x14ac:dyDescent="0.25">
      <c r="A57" s="346"/>
      <c r="B57" s="162" t="s">
        <v>56</v>
      </c>
      <c r="C57" s="163" t="s">
        <v>972</v>
      </c>
      <c r="D57" s="163" t="s">
        <v>1000</v>
      </c>
      <c r="E57" s="163" t="s">
        <v>1001</v>
      </c>
      <c r="F57" s="163" t="s">
        <v>1002</v>
      </c>
      <c r="G57" s="163" t="s">
        <v>1003</v>
      </c>
      <c r="H57" s="165">
        <v>110</v>
      </c>
      <c r="I57" s="165">
        <v>6.6</v>
      </c>
      <c r="J57" s="165">
        <f t="shared" si="25"/>
        <v>726</v>
      </c>
      <c r="K57" s="45">
        <f t="shared" si="16"/>
        <v>726</v>
      </c>
      <c r="L57" s="3">
        <f t="shared" si="17"/>
        <v>1.4999999999999999E-2</v>
      </c>
      <c r="M57" s="45">
        <f t="shared" si="18"/>
        <v>10.889999999999999</v>
      </c>
      <c r="N57" s="183">
        <v>2.2499999999999999E-2</v>
      </c>
      <c r="O57" s="45">
        <f t="shared" si="19"/>
        <v>16.335000000000001</v>
      </c>
      <c r="P57" s="183">
        <v>3.3750000000000002E-4</v>
      </c>
      <c r="Q57" s="45">
        <f t="shared" si="20"/>
        <v>0.24502500000000002</v>
      </c>
      <c r="R57" s="45">
        <v>0.3</v>
      </c>
      <c r="S57" s="45">
        <f t="shared" si="21"/>
        <v>3.2669999999999995</v>
      </c>
      <c r="T57" s="45">
        <v>1.2</v>
      </c>
      <c r="U57" s="183">
        <f t="shared" si="22"/>
        <v>13.067999999999998</v>
      </c>
      <c r="V57" s="183">
        <v>3.3600000000000001E-3</v>
      </c>
      <c r="W57" s="42">
        <f t="shared" si="23"/>
        <v>2.4393600000000002</v>
      </c>
      <c r="X57" s="183">
        <v>4.4999999999999999E-4</v>
      </c>
      <c r="Y57" s="45">
        <f t="shared" si="24"/>
        <v>0.32669999999999999</v>
      </c>
    </row>
    <row r="58" spans="1:25" ht="22.5" x14ac:dyDescent="0.25">
      <c r="A58" s="346"/>
      <c r="B58" s="162" t="s">
        <v>57</v>
      </c>
      <c r="C58" s="163" t="s">
        <v>972</v>
      </c>
      <c r="D58" s="163" t="s">
        <v>1004</v>
      </c>
      <c r="E58" s="163" t="s">
        <v>1005</v>
      </c>
      <c r="F58" s="163" t="s">
        <v>1006</v>
      </c>
      <c r="G58" s="163" t="s">
        <v>1007</v>
      </c>
      <c r="H58" s="165">
        <v>171</v>
      </c>
      <c r="I58" s="165">
        <v>6.6</v>
      </c>
      <c r="J58" s="165">
        <f t="shared" si="25"/>
        <v>1128.5999999999999</v>
      </c>
      <c r="K58" s="45">
        <f t="shared" si="16"/>
        <v>1128.5999999999999</v>
      </c>
      <c r="L58" s="3">
        <f t="shared" si="17"/>
        <v>1.4999999999999999E-2</v>
      </c>
      <c r="M58" s="45">
        <f t="shared" si="18"/>
        <v>16.928999999999998</v>
      </c>
      <c r="N58" s="183">
        <v>2.2499999999999999E-2</v>
      </c>
      <c r="O58" s="45">
        <f t="shared" si="19"/>
        <v>25.393499999999996</v>
      </c>
      <c r="P58" s="183">
        <v>3.3750000000000002E-4</v>
      </c>
      <c r="Q58" s="45">
        <f t="shared" si="20"/>
        <v>0.38090249999999998</v>
      </c>
      <c r="R58" s="45">
        <v>0.3</v>
      </c>
      <c r="S58" s="45">
        <f t="shared" si="21"/>
        <v>5.0786999999999995</v>
      </c>
      <c r="T58" s="45">
        <v>1.2</v>
      </c>
      <c r="U58" s="183">
        <f t="shared" si="22"/>
        <v>20.314799999999998</v>
      </c>
      <c r="V58" s="183">
        <v>3.3600000000000001E-3</v>
      </c>
      <c r="W58" s="42">
        <f t="shared" si="23"/>
        <v>3.7920959999999999</v>
      </c>
      <c r="X58" s="183">
        <v>4.4999999999999999E-4</v>
      </c>
      <c r="Y58" s="45">
        <f t="shared" si="24"/>
        <v>0.50786999999999993</v>
      </c>
    </row>
    <row r="59" spans="1:25" ht="22.5" x14ac:dyDescent="0.25">
      <c r="A59" s="346">
        <v>6</v>
      </c>
      <c r="B59" s="162" t="s">
        <v>58</v>
      </c>
      <c r="C59" s="163" t="s">
        <v>1008</v>
      </c>
      <c r="D59" s="163" t="s">
        <v>1009</v>
      </c>
      <c r="E59" s="163" t="s">
        <v>995</v>
      </c>
      <c r="F59" s="163" t="s">
        <v>1010</v>
      </c>
      <c r="G59" s="163" t="s">
        <v>1011</v>
      </c>
      <c r="H59" s="168">
        <v>270</v>
      </c>
      <c r="I59" s="165">
        <v>6.6</v>
      </c>
      <c r="J59" s="165">
        <f t="shared" si="25"/>
        <v>1782</v>
      </c>
      <c r="K59" s="45">
        <f t="shared" si="16"/>
        <v>1782</v>
      </c>
      <c r="L59" s="3">
        <f t="shared" si="17"/>
        <v>1.4999999999999999E-2</v>
      </c>
      <c r="M59" s="45">
        <f t="shared" si="18"/>
        <v>26.73</v>
      </c>
      <c r="N59" s="183">
        <v>2.2499999999999999E-2</v>
      </c>
      <c r="O59" s="45">
        <f t="shared" si="19"/>
        <v>40.094999999999999</v>
      </c>
      <c r="P59" s="183">
        <v>3.3750000000000002E-4</v>
      </c>
      <c r="Q59" s="45">
        <f t="shared" si="20"/>
        <v>0.60142499999999999</v>
      </c>
      <c r="R59" s="45">
        <v>0.3</v>
      </c>
      <c r="S59" s="45">
        <f t="shared" si="21"/>
        <v>8.0190000000000001</v>
      </c>
      <c r="T59" s="45">
        <v>1.2</v>
      </c>
      <c r="U59" s="183">
        <f t="shared" si="22"/>
        <v>32.076000000000001</v>
      </c>
      <c r="V59" s="183">
        <v>3.3600000000000001E-3</v>
      </c>
      <c r="W59" s="42">
        <f t="shared" si="23"/>
        <v>5.98752</v>
      </c>
      <c r="X59" s="183">
        <v>4.4999999999999999E-4</v>
      </c>
      <c r="Y59" s="45">
        <f t="shared" si="24"/>
        <v>0.80189999999999995</v>
      </c>
    </row>
    <row r="60" spans="1:25" ht="22.5" x14ac:dyDescent="0.25">
      <c r="A60" s="346"/>
      <c r="B60" s="162" t="s">
        <v>59</v>
      </c>
      <c r="C60" s="163" t="s">
        <v>1008</v>
      </c>
      <c r="D60" s="163" t="s">
        <v>1012</v>
      </c>
      <c r="E60" s="163" t="s">
        <v>1013</v>
      </c>
      <c r="F60" s="163" t="s">
        <v>1014</v>
      </c>
      <c r="G60" s="163" t="s">
        <v>1015</v>
      </c>
      <c r="H60" s="168">
        <v>50</v>
      </c>
      <c r="I60" s="165">
        <v>6.6</v>
      </c>
      <c r="J60" s="165">
        <f t="shared" si="25"/>
        <v>330</v>
      </c>
      <c r="K60" s="45">
        <f t="shared" si="16"/>
        <v>330</v>
      </c>
      <c r="L60" s="3">
        <f t="shared" si="17"/>
        <v>1.4999999999999999E-2</v>
      </c>
      <c r="M60" s="45">
        <f t="shared" si="18"/>
        <v>4.95</v>
      </c>
      <c r="N60" s="183">
        <v>2.2499999999999999E-2</v>
      </c>
      <c r="O60" s="45">
        <f t="shared" si="19"/>
        <v>7.4249999999999998</v>
      </c>
      <c r="P60" s="183">
        <v>3.3750000000000002E-4</v>
      </c>
      <c r="Q60" s="45">
        <f t="shared" si="20"/>
        <v>0.111375</v>
      </c>
      <c r="R60" s="45">
        <v>0.3</v>
      </c>
      <c r="S60" s="45">
        <f t="shared" si="21"/>
        <v>1.4850000000000001</v>
      </c>
      <c r="T60" s="45">
        <v>1.2</v>
      </c>
      <c r="U60" s="183">
        <f t="shared" si="22"/>
        <v>5.94</v>
      </c>
      <c r="V60" s="183">
        <v>3.3600000000000001E-3</v>
      </c>
      <c r="W60" s="42">
        <f t="shared" si="23"/>
        <v>1.1088</v>
      </c>
      <c r="X60" s="183">
        <v>4.4999999999999999E-4</v>
      </c>
      <c r="Y60" s="45">
        <f t="shared" si="24"/>
        <v>0.14849999999999999</v>
      </c>
    </row>
    <row r="61" spans="1:25" ht="22.5" x14ac:dyDescent="0.25">
      <c r="A61" s="346"/>
      <c r="B61" s="162" t="s">
        <v>60</v>
      </c>
      <c r="C61" s="163" t="s">
        <v>1008</v>
      </c>
      <c r="D61" s="163" t="s">
        <v>1016</v>
      </c>
      <c r="E61" s="163" t="s">
        <v>1017</v>
      </c>
      <c r="F61" s="163" t="s">
        <v>1018</v>
      </c>
      <c r="G61" s="163" t="s">
        <v>1019</v>
      </c>
      <c r="H61" s="168">
        <v>58</v>
      </c>
      <c r="I61" s="165">
        <v>6.6</v>
      </c>
      <c r="J61" s="165">
        <f t="shared" si="25"/>
        <v>382.79999999999995</v>
      </c>
      <c r="K61" s="45">
        <f t="shared" si="16"/>
        <v>382.79999999999995</v>
      </c>
      <c r="L61" s="3">
        <f t="shared" si="17"/>
        <v>1.4999999999999999E-2</v>
      </c>
      <c r="M61" s="45">
        <f t="shared" si="18"/>
        <v>5.7419999999999991</v>
      </c>
      <c r="N61" s="183">
        <v>2.2499999999999999E-2</v>
      </c>
      <c r="O61" s="45">
        <f t="shared" si="19"/>
        <v>8.6129999999999995</v>
      </c>
      <c r="P61" s="183">
        <v>3.3750000000000002E-4</v>
      </c>
      <c r="Q61" s="45">
        <f t="shared" si="20"/>
        <v>0.129195</v>
      </c>
      <c r="R61" s="45">
        <v>0.3</v>
      </c>
      <c r="S61" s="45">
        <f t="shared" si="21"/>
        <v>1.7225999999999997</v>
      </c>
      <c r="T61" s="45">
        <v>1.2</v>
      </c>
      <c r="U61" s="183">
        <f t="shared" si="22"/>
        <v>6.8903999999999987</v>
      </c>
      <c r="V61" s="183">
        <v>3.3600000000000001E-3</v>
      </c>
      <c r="W61" s="42">
        <f t="shared" si="23"/>
        <v>1.2862079999999998</v>
      </c>
      <c r="X61" s="183">
        <v>4.4999999999999999E-4</v>
      </c>
      <c r="Y61" s="45">
        <f t="shared" si="24"/>
        <v>0.17225999999999997</v>
      </c>
    </row>
    <row r="62" spans="1:25" ht="22.5" x14ac:dyDescent="0.25">
      <c r="A62" s="346"/>
      <c r="B62" s="162" t="s">
        <v>61</v>
      </c>
      <c r="C62" s="163" t="s">
        <v>1008</v>
      </c>
      <c r="D62" s="163" t="s">
        <v>1020</v>
      </c>
      <c r="E62" s="163" t="s">
        <v>1021</v>
      </c>
      <c r="F62" s="163" t="s">
        <v>1022</v>
      </c>
      <c r="G62" s="163" t="s">
        <v>1023</v>
      </c>
      <c r="H62" s="168">
        <v>84</v>
      </c>
      <c r="I62" s="165">
        <v>6.6</v>
      </c>
      <c r="J62" s="165">
        <f t="shared" si="25"/>
        <v>554.4</v>
      </c>
      <c r="K62" s="45">
        <f t="shared" si="16"/>
        <v>554.4</v>
      </c>
      <c r="L62" s="3">
        <f t="shared" si="17"/>
        <v>1.4999999999999999E-2</v>
      </c>
      <c r="M62" s="45">
        <f t="shared" si="18"/>
        <v>8.3159999999999989</v>
      </c>
      <c r="N62" s="183">
        <v>2.2499999999999999E-2</v>
      </c>
      <c r="O62" s="45">
        <f t="shared" si="19"/>
        <v>12.473999999999998</v>
      </c>
      <c r="P62" s="183">
        <v>3.3750000000000002E-4</v>
      </c>
      <c r="Q62" s="45">
        <f t="shared" si="20"/>
        <v>0.18711</v>
      </c>
      <c r="R62" s="45">
        <v>0.3</v>
      </c>
      <c r="S62" s="45">
        <f t="shared" si="21"/>
        <v>2.4947999999999997</v>
      </c>
      <c r="T62" s="45">
        <v>1.2</v>
      </c>
      <c r="U62" s="183">
        <f t="shared" si="22"/>
        <v>9.9791999999999987</v>
      </c>
      <c r="V62" s="183">
        <v>3.3600000000000001E-3</v>
      </c>
      <c r="W62" s="42">
        <f t="shared" si="23"/>
        <v>1.862784</v>
      </c>
      <c r="X62" s="183">
        <v>4.4999999999999999E-4</v>
      </c>
      <c r="Y62" s="45">
        <f t="shared" si="24"/>
        <v>0.24947999999999998</v>
      </c>
    </row>
    <row r="63" spans="1:25" ht="22.5" x14ac:dyDescent="0.25">
      <c r="A63" s="346"/>
      <c r="B63" s="162" t="s">
        <v>62</v>
      </c>
      <c r="C63" s="163" t="s">
        <v>1008</v>
      </c>
      <c r="D63" s="163" t="s">
        <v>1024</v>
      </c>
      <c r="E63" s="163" t="s">
        <v>1025</v>
      </c>
      <c r="F63" s="163" t="s">
        <v>1026</v>
      </c>
      <c r="G63" s="163" t="s">
        <v>1027</v>
      </c>
      <c r="H63" s="168">
        <v>81</v>
      </c>
      <c r="I63" s="165">
        <v>6.6</v>
      </c>
      <c r="J63" s="165">
        <f t="shared" si="25"/>
        <v>534.6</v>
      </c>
      <c r="K63" s="45">
        <f t="shared" si="16"/>
        <v>534.6</v>
      </c>
      <c r="L63" s="3">
        <f t="shared" si="17"/>
        <v>1.4999999999999999E-2</v>
      </c>
      <c r="M63" s="45">
        <f t="shared" si="18"/>
        <v>8.0190000000000001</v>
      </c>
      <c r="N63" s="183">
        <v>2.2499999999999999E-2</v>
      </c>
      <c r="O63" s="45">
        <f t="shared" si="19"/>
        <v>12.028499999999999</v>
      </c>
      <c r="P63" s="183">
        <v>3.3750000000000002E-4</v>
      </c>
      <c r="Q63" s="45">
        <f t="shared" si="20"/>
        <v>0.18042750000000002</v>
      </c>
      <c r="R63" s="45">
        <v>0.3</v>
      </c>
      <c r="S63" s="45">
        <f t="shared" si="21"/>
        <v>2.4056999999999999</v>
      </c>
      <c r="T63" s="45">
        <v>1.2</v>
      </c>
      <c r="U63" s="183">
        <f t="shared" si="22"/>
        <v>9.6227999999999998</v>
      </c>
      <c r="V63" s="183">
        <v>3.3600000000000001E-3</v>
      </c>
      <c r="W63" s="42">
        <f t="shared" si="23"/>
        <v>1.7962560000000001</v>
      </c>
      <c r="X63" s="183">
        <v>4.4999999999999999E-4</v>
      </c>
      <c r="Y63" s="45">
        <f t="shared" si="24"/>
        <v>0.24057000000000001</v>
      </c>
    </row>
    <row r="64" spans="1:25" ht="22.5" x14ac:dyDescent="0.25">
      <c r="A64" s="346"/>
      <c r="B64" s="162" t="s">
        <v>63</v>
      </c>
      <c r="C64" s="163" t="s">
        <v>1008</v>
      </c>
      <c r="D64" s="163" t="s">
        <v>1028</v>
      </c>
      <c r="E64" s="163" t="s">
        <v>1029</v>
      </c>
      <c r="F64" s="163" t="s">
        <v>1030</v>
      </c>
      <c r="G64" s="163" t="s">
        <v>1031</v>
      </c>
      <c r="H64" s="168">
        <v>110</v>
      </c>
      <c r="I64" s="165">
        <v>6.6</v>
      </c>
      <c r="J64" s="165">
        <f t="shared" si="25"/>
        <v>726</v>
      </c>
      <c r="K64" s="45">
        <f t="shared" si="16"/>
        <v>726</v>
      </c>
      <c r="L64" s="3">
        <f t="shared" si="17"/>
        <v>1.4999999999999999E-2</v>
      </c>
      <c r="M64" s="45">
        <f t="shared" si="18"/>
        <v>10.889999999999999</v>
      </c>
      <c r="N64" s="183">
        <v>2.2499999999999999E-2</v>
      </c>
      <c r="O64" s="45">
        <f t="shared" si="19"/>
        <v>16.335000000000001</v>
      </c>
      <c r="P64" s="183">
        <v>3.3750000000000002E-4</v>
      </c>
      <c r="Q64" s="45">
        <f t="shared" si="20"/>
        <v>0.24502500000000002</v>
      </c>
      <c r="R64" s="45">
        <v>0.3</v>
      </c>
      <c r="S64" s="45">
        <f t="shared" si="21"/>
        <v>3.2669999999999995</v>
      </c>
      <c r="T64" s="45">
        <v>1.2</v>
      </c>
      <c r="U64" s="183">
        <f t="shared" si="22"/>
        <v>13.067999999999998</v>
      </c>
      <c r="V64" s="183">
        <v>3.3600000000000001E-3</v>
      </c>
      <c r="W64" s="42">
        <f t="shared" si="23"/>
        <v>2.4393600000000002</v>
      </c>
      <c r="X64" s="183">
        <v>4.4999999999999999E-4</v>
      </c>
      <c r="Y64" s="45">
        <f t="shared" si="24"/>
        <v>0.32669999999999999</v>
      </c>
    </row>
    <row r="65" spans="1:25" ht="22.5" x14ac:dyDescent="0.25">
      <c r="A65" s="346"/>
      <c r="B65" s="162" t="s">
        <v>1032</v>
      </c>
      <c r="C65" s="163" t="s">
        <v>1008</v>
      </c>
      <c r="D65" s="163" t="s">
        <v>1033</v>
      </c>
      <c r="E65" s="163" t="s">
        <v>1034</v>
      </c>
      <c r="F65" s="163" t="s">
        <v>1035</v>
      </c>
      <c r="G65" s="163" t="s">
        <v>1036</v>
      </c>
      <c r="H65" s="168">
        <v>110</v>
      </c>
      <c r="I65" s="165">
        <v>6.6</v>
      </c>
      <c r="J65" s="165">
        <f t="shared" si="25"/>
        <v>726</v>
      </c>
      <c r="K65" s="45">
        <f t="shared" si="16"/>
        <v>726</v>
      </c>
      <c r="L65" s="3">
        <f t="shared" si="17"/>
        <v>1.4999999999999999E-2</v>
      </c>
      <c r="M65" s="45">
        <f t="shared" si="18"/>
        <v>10.889999999999999</v>
      </c>
      <c r="N65" s="183">
        <v>2.2499999999999999E-2</v>
      </c>
      <c r="O65" s="45">
        <f t="shared" si="19"/>
        <v>16.335000000000001</v>
      </c>
      <c r="P65" s="183">
        <v>3.3750000000000002E-4</v>
      </c>
      <c r="Q65" s="45">
        <f t="shared" si="20"/>
        <v>0.24502500000000002</v>
      </c>
      <c r="R65" s="45">
        <v>0.3</v>
      </c>
      <c r="S65" s="45">
        <f t="shared" si="21"/>
        <v>3.2669999999999995</v>
      </c>
      <c r="T65" s="45">
        <v>1.2</v>
      </c>
      <c r="U65" s="183">
        <f t="shared" si="22"/>
        <v>13.067999999999998</v>
      </c>
      <c r="V65" s="183">
        <v>3.3600000000000001E-3</v>
      </c>
      <c r="W65" s="42">
        <f t="shared" si="23"/>
        <v>2.4393600000000002</v>
      </c>
      <c r="X65" s="183">
        <v>4.4999999999999999E-4</v>
      </c>
      <c r="Y65" s="45">
        <f t="shared" si="24"/>
        <v>0.32669999999999999</v>
      </c>
    </row>
    <row r="66" spans="1:25" ht="22.5" x14ac:dyDescent="0.25">
      <c r="A66" s="346"/>
      <c r="B66" s="162" t="s">
        <v>64</v>
      </c>
      <c r="C66" s="163" t="s">
        <v>1008</v>
      </c>
      <c r="D66" s="163" t="s">
        <v>1037</v>
      </c>
      <c r="E66" s="163" t="s">
        <v>1038</v>
      </c>
      <c r="F66" s="163" t="s">
        <v>1039</v>
      </c>
      <c r="G66" s="163" t="s">
        <v>1040</v>
      </c>
      <c r="H66" s="168">
        <v>120</v>
      </c>
      <c r="I66" s="165">
        <v>6.6</v>
      </c>
      <c r="J66" s="165">
        <f t="shared" si="25"/>
        <v>792</v>
      </c>
      <c r="K66" s="45">
        <f t="shared" si="16"/>
        <v>792</v>
      </c>
      <c r="L66" s="3">
        <f t="shared" si="17"/>
        <v>1.4999999999999999E-2</v>
      </c>
      <c r="M66" s="45">
        <f t="shared" si="18"/>
        <v>11.879999999999999</v>
      </c>
      <c r="N66" s="183">
        <v>2.2499999999999999E-2</v>
      </c>
      <c r="O66" s="45">
        <f t="shared" si="19"/>
        <v>17.82</v>
      </c>
      <c r="P66" s="183">
        <v>3.3750000000000002E-4</v>
      </c>
      <c r="Q66" s="45">
        <f t="shared" si="20"/>
        <v>0.26730000000000004</v>
      </c>
      <c r="R66" s="45">
        <v>0.3</v>
      </c>
      <c r="S66" s="45">
        <f t="shared" si="21"/>
        <v>3.5639999999999996</v>
      </c>
      <c r="T66" s="45">
        <v>1.2</v>
      </c>
      <c r="U66" s="183">
        <f t="shared" si="22"/>
        <v>14.255999999999998</v>
      </c>
      <c r="V66" s="183">
        <v>3.3600000000000001E-3</v>
      </c>
      <c r="W66" s="42">
        <f t="shared" si="23"/>
        <v>2.6611199999999999</v>
      </c>
      <c r="X66" s="183">
        <v>4.4999999999999999E-4</v>
      </c>
      <c r="Y66" s="45">
        <f t="shared" si="24"/>
        <v>0.35639999999999999</v>
      </c>
    </row>
    <row r="67" spans="1:25" ht="22.5" x14ac:dyDescent="0.25">
      <c r="A67" s="346"/>
      <c r="B67" s="162" t="s">
        <v>65</v>
      </c>
      <c r="C67" s="163" t="s">
        <v>1008</v>
      </c>
      <c r="D67" s="163" t="s">
        <v>1041</v>
      </c>
      <c r="E67" s="163" t="s">
        <v>1042</v>
      </c>
      <c r="F67" s="163" t="s">
        <v>1043</v>
      </c>
      <c r="G67" s="163" t="s">
        <v>1044</v>
      </c>
      <c r="H67" s="165">
        <v>120</v>
      </c>
      <c r="I67" s="165">
        <v>6.6</v>
      </c>
      <c r="J67" s="165">
        <f t="shared" si="25"/>
        <v>792</v>
      </c>
      <c r="K67" s="45">
        <f t="shared" si="16"/>
        <v>792</v>
      </c>
      <c r="L67" s="3">
        <f t="shared" si="17"/>
        <v>1.4999999999999999E-2</v>
      </c>
      <c r="M67" s="45">
        <f t="shared" si="18"/>
        <v>11.879999999999999</v>
      </c>
      <c r="N67" s="183">
        <v>2.2499999999999999E-2</v>
      </c>
      <c r="O67" s="45">
        <f t="shared" si="19"/>
        <v>17.82</v>
      </c>
      <c r="P67" s="183">
        <v>3.3750000000000002E-4</v>
      </c>
      <c r="Q67" s="45">
        <f t="shared" si="20"/>
        <v>0.26730000000000004</v>
      </c>
      <c r="R67" s="45">
        <v>0.3</v>
      </c>
      <c r="S67" s="45">
        <f t="shared" si="21"/>
        <v>3.5639999999999996</v>
      </c>
      <c r="T67" s="45">
        <v>1.2</v>
      </c>
      <c r="U67" s="183">
        <f t="shared" si="22"/>
        <v>14.255999999999998</v>
      </c>
      <c r="V67" s="183">
        <v>3.3600000000000001E-3</v>
      </c>
      <c r="W67" s="42">
        <f t="shared" si="23"/>
        <v>2.6611199999999999</v>
      </c>
      <c r="X67" s="183">
        <v>4.4999999999999999E-4</v>
      </c>
      <c r="Y67" s="45">
        <f t="shared" si="24"/>
        <v>0.35639999999999999</v>
      </c>
    </row>
    <row r="68" spans="1:25" ht="22.5" x14ac:dyDescent="0.25">
      <c r="A68" s="346"/>
      <c r="B68" s="162" t="s">
        <v>66</v>
      </c>
      <c r="C68" s="163" t="s">
        <v>1008</v>
      </c>
      <c r="D68" s="163" t="s">
        <v>1045</v>
      </c>
      <c r="E68" s="163" t="s">
        <v>1046</v>
      </c>
      <c r="F68" s="163" t="s">
        <v>1043</v>
      </c>
      <c r="G68" s="163" t="s">
        <v>1047</v>
      </c>
      <c r="H68" s="165">
        <v>140</v>
      </c>
      <c r="I68" s="165">
        <v>6.6</v>
      </c>
      <c r="J68" s="165">
        <f t="shared" si="25"/>
        <v>924</v>
      </c>
      <c r="K68" s="45">
        <f t="shared" si="16"/>
        <v>924</v>
      </c>
      <c r="L68" s="3">
        <f t="shared" si="17"/>
        <v>1.4999999999999999E-2</v>
      </c>
      <c r="M68" s="45">
        <f t="shared" si="18"/>
        <v>13.86</v>
      </c>
      <c r="N68" s="183">
        <v>2.2499999999999999E-2</v>
      </c>
      <c r="O68" s="45">
        <f t="shared" si="19"/>
        <v>20.79</v>
      </c>
      <c r="P68" s="183">
        <v>3.3750000000000002E-4</v>
      </c>
      <c r="Q68" s="45">
        <f t="shared" si="20"/>
        <v>0.31185000000000002</v>
      </c>
      <c r="R68" s="45">
        <v>0.3</v>
      </c>
      <c r="S68" s="45">
        <f t="shared" si="21"/>
        <v>4.1579999999999995</v>
      </c>
      <c r="T68" s="45">
        <v>1.2</v>
      </c>
      <c r="U68" s="183">
        <f t="shared" si="22"/>
        <v>16.631999999999998</v>
      </c>
      <c r="V68" s="183">
        <v>3.3600000000000001E-3</v>
      </c>
      <c r="W68" s="42">
        <f t="shared" si="23"/>
        <v>3.1046400000000003</v>
      </c>
      <c r="X68" s="183">
        <v>4.4999999999999999E-4</v>
      </c>
      <c r="Y68" s="45">
        <f t="shared" si="24"/>
        <v>0.4158</v>
      </c>
    </row>
    <row r="69" spans="1:25" ht="22.5" x14ac:dyDescent="0.25">
      <c r="A69" s="346"/>
      <c r="B69" s="162" t="s">
        <v>67</v>
      </c>
      <c r="C69" s="163" t="s">
        <v>1008</v>
      </c>
      <c r="D69" s="163" t="s">
        <v>1048</v>
      </c>
      <c r="E69" s="163" t="s">
        <v>1049</v>
      </c>
      <c r="F69" s="163" t="s">
        <v>1050</v>
      </c>
      <c r="G69" s="163" t="s">
        <v>1051</v>
      </c>
      <c r="H69" s="165">
        <v>127</v>
      </c>
      <c r="I69" s="165">
        <v>6.6</v>
      </c>
      <c r="J69" s="165">
        <f t="shared" si="25"/>
        <v>838.19999999999993</v>
      </c>
      <c r="K69" s="45">
        <f t="shared" si="16"/>
        <v>838.19999999999993</v>
      </c>
      <c r="L69" s="3">
        <f t="shared" si="17"/>
        <v>1.4999999999999999E-2</v>
      </c>
      <c r="M69" s="45">
        <f t="shared" si="18"/>
        <v>12.572999999999999</v>
      </c>
      <c r="N69" s="183">
        <v>2.2499999999999999E-2</v>
      </c>
      <c r="O69" s="45">
        <f t="shared" si="19"/>
        <v>18.859499999999997</v>
      </c>
      <c r="P69" s="183">
        <v>3.3750000000000002E-4</v>
      </c>
      <c r="Q69" s="45">
        <f t="shared" si="20"/>
        <v>0.28289249999999999</v>
      </c>
      <c r="R69" s="45">
        <v>0.3</v>
      </c>
      <c r="S69" s="45">
        <f t="shared" si="21"/>
        <v>3.7718999999999996</v>
      </c>
      <c r="T69" s="45">
        <v>1.2</v>
      </c>
      <c r="U69" s="183">
        <f t="shared" si="22"/>
        <v>15.087599999999998</v>
      </c>
      <c r="V69" s="183">
        <v>3.3600000000000001E-3</v>
      </c>
      <c r="W69" s="42">
        <f t="shared" si="23"/>
        <v>2.8163519999999997</v>
      </c>
      <c r="X69" s="183">
        <v>4.4999999999999999E-4</v>
      </c>
      <c r="Y69" s="45">
        <f t="shared" si="24"/>
        <v>0.37718999999999997</v>
      </c>
    </row>
    <row r="70" spans="1:25" ht="22.5" x14ac:dyDescent="0.25">
      <c r="A70" s="346"/>
      <c r="B70" s="162" t="s">
        <v>1052</v>
      </c>
      <c r="C70" s="163" t="s">
        <v>1008</v>
      </c>
      <c r="D70" s="163" t="s">
        <v>1053</v>
      </c>
      <c r="E70" s="163" t="s">
        <v>1054</v>
      </c>
      <c r="F70" s="163" t="s">
        <v>1055</v>
      </c>
      <c r="G70" s="163" t="s">
        <v>1056</v>
      </c>
      <c r="H70" s="168">
        <v>65</v>
      </c>
      <c r="I70" s="165">
        <v>6.6</v>
      </c>
      <c r="J70" s="165">
        <f t="shared" si="25"/>
        <v>429</v>
      </c>
      <c r="K70" s="45">
        <f t="shared" si="16"/>
        <v>429</v>
      </c>
      <c r="L70" s="3">
        <f t="shared" si="17"/>
        <v>1.4999999999999999E-2</v>
      </c>
      <c r="M70" s="45">
        <f t="shared" si="18"/>
        <v>6.4349999999999996</v>
      </c>
      <c r="N70" s="183">
        <v>2.2499999999999999E-2</v>
      </c>
      <c r="O70" s="45">
        <f t="shared" si="19"/>
        <v>9.6524999999999999</v>
      </c>
      <c r="P70" s="183">
        <v>3.3750000000000002E-4</v>
      </c>
      <c r="Q70" s="45">
        <f t="shared" si="20"/>
        <v>0.14478750000000001</v>
      </c>
      <c r="R70" s="45">
        <v>0.3</v>
      </c>
      <c r="S70" s="45">
        <f t="shared" si="21"/>
        <v>1.9304999999999999</v>
      </c>
      <c r="T70" s="45">
        <v>1.2</v>
      </c>
      <c r="U70" s="183">
        <f t="shared" si="22"/>
        <v>7.7219999999999995</v>
      </c>
      <c r="V70" s="183">
        <v>3.3600000000000001E-3</v>
      </c>
      <c r="W70" s="42">
        <f t="shared" si="23"/>
        <v>1.4414400000000001</v>
      </c>
      <c r="X70" s="183">
        <v>4.4999999999999999E-4</v>
      </c>
      <c r="Y70" s="45">
        <f t="shared" si="24"/>
        <v>0.19305</v>
      </c>
    </row>
    <row r="71" spans="1:25" ht="22.5" x14ac:dyDescent="0.25">
      <c r="A71" s="346">
        <v>7</v>
      </c>
      <c r="B71" s="162" t="s">
        <v>68</v>
      </c>
      <c r="C71" s="163" t="s">
        <v>1057</v>
      </c>
      <c r="D71" s="163" t="s">
        <v>69</v>
      </c>
      <c r="E71" s="163" t="s">
        <v>70</v>
      </c>
      <c r="F71" s="163" t="s">
        <v>71</v>
      </c>
      <c r="G71" s="163" t="s">
        <v>72</v>
      </c>
      <c r="H71" s="168">
        <v>311</v>
      </c>
      <c r="I71" s="165">
        <v>6.6</v>
      </c>
      <c r="J71" s="165">
        <f t="shared" si="25"/>
        <v>2052.6</v>
      </c>
      <c r="K71" s="45">
        <f t="shared" si="16"/>
        <v>2052.6</v>
      </c>
      <c r="L71" s="3">
        <f t="shared" si="17"/>
        <v>1.4999999999999999E-2</v>
      </c>
      <c r="M71" s="45">
        <f t="shared" si="18"/>
        <v>30.788999999999998</v>
      </c>
      <c r="N71" s="183">
        <v>2.2499999999999999E-2</v>
      </c>
      <c r="O71" s="45">
        <f t="shared" si="19"/>
        <v>46.183499999999995</v>
      </c>
      <c r="P71" s="183">
        <v>3.3750000000000002E-4</v>
      </c>
      <c r="Q71" s="45">
        <f t="shared" si="20"/>
        <v>0.69275249999999999</v>
      </c>
      <c r="R71" s="45">
        <v>0.3</v>
      </c>
      <c r="S71" s="45">
        <f t="shared" si="21"/>
        <v>9.236699999999999</v>
      </c>
      <c r="T71" s="45">
        <v>1.2</v>
      </c>
      <c r="U71" s="183">
        <f t="shared" si="22"/>
        <v>36.946799999999996</v>
      </c>
      <c r="V71" s="183">
        <v>3.3600000000000001E-3</v>
      </c>
      <c r="W71" s="42">
        <f t="shared" si="23"/>
        <v>6.8967359999999998</v>
      </c>
      <c r="X71" s="183">
        <v>4.4999999999999999E-4</v>
      </c>
      <c r="Y71" s="45">
        <f t="shared" si="24"/>
        <v>0.92366999999999988</v>
      </c>
    </row>
    <row r="72" spans="1:25" x14ac:dyDescent="0.25">
      <c r="A72" s="346"/>
      <c r="B72" s="162" t="s">
        <v>73</v>
      </c>
      <c r="C72" s="163" t="s">
        <v>1057</v>
      </c>
      <c r="D72" s="163" t="s">
        <v>1058</v>
      </c>
      <c r="E72" s="163" t="s">
        <v>1059</v>
      </c>
      <c r="F72" s="163" t="s">
        <v>1060</v>
      </c>
      <c r="G72" s="163" t="s">
        <v>1061</v>
      </c>
      <c r="H72" s="168">
        <v>310</v>
      </c>
      <c r="I72" s="165">
        <v>6.6</v>
      </c>
      <c r="J72" s="165">
        <f t="shared" si="25"/>
        <v>2046</v>
      </c>
      <c r="K72" s="45">
        <f t="shared" si="16"/>
        <v>2046</v>
      </c>
      <c r="L72" s="3">
        <f t="shared" si="17"/>
        <v>1.4999999999999999E-2</v>
      </c>
      <c r="M72" s="45">
        <f t="shared" si="18"/>
        <v>30.689999999999998</v>
      </c>
      <c r="N72" s="183">
        <v>2.2499999999999999E-2</v>
      </c>
      <c r="O72" s="45">
        <f t="shared" si="19"/>
        <v>46.034999999999997</v>
      </c>
      <c r="P72" s="183">
        <v>3.3750000000000002E-4</v>
      </c>
      <c r="Q72" s="45">
        <f t="shared" si="20"/>
        <v>0.69052500000000006</v>
      </c>
      <c r="R72" s="45">
        <v>0.3</v>
      </c>
      <c r="S72" s="45">
        <f t="shared" si="21"/>
        <v>9.206999999999999</v>
      </c>
      <c r="T72" s="45">
        <v>1.2</v>
      </c>
      <c r="U72" s="183">
        <f t="shared" si="22"/>
        <v>36.827999999999996</v>
      </c>
      <c r="V72" s="183">
        <v>3.3600000000000001E-3</v>
      </c>
      <c r="W72" s="42">
        <f t="shared" si="23"/>
        <v>6.8745600000000007</v>
      </c>
      <c r="X72" s="183">
        <v>4.4999999999999999E-4</v>
      </c>
      <c r="Y72" s="45">
        <f t="shared" si="24"/>
        <v>0.92069999999999996</v>
      </c>
    </row>
    <row r="73" spans="1:25" x14ac:dyDescent="0.25">
      <c r="A73" s="346"/>
      <c r="B73" s="162" t="s">
        <v>1062</v>
      </c>
      <c r="C73" s="163" t="s">
        <v>1057</v>
      </c>
      <c r="D73" s="163" t="s">
        <v>1063</v>
      </c>
      <c r="E73" s="163" t="s">
        <v>1064</v>
      </c>
      <c r="F73" s="163" t="s">
        <v>1065</v>
      </c>
      <c r="G73" s="163" t="s">
        <v>1066</v>
      </c>
      <c r="H73" s="168">
        <v>35</v>
      </c>
      <c r="I73" s="165">
        <v>6.6</v>
      </c>
      <c r="J73" s="165">
        <f t="shared" si="25"/>
        <v>231</v>
      </c>
      <c r="K73" s="45">
        <f t="shared" si="16"/>
        <v>231</v>
      </c>
      <c r="L73" s="3">
        <f t="shared" si="17"/>
        <v>1.4999999999999999E-2</v>
      </c>
      <c r="M73" s="45">
        <f t="shared" si="18"/>
        <v>3.4649999999999999</v>
      </c>
      <c r="N73" s="183">
        <v>2.2499999999999999E-2</v>
      </c>
      <c r="O73" s="45">
        <f t="shared" si="19"/>
        <v>5.1974999999999998</v>
      </c>
      <c r="P73" s="183">
        <v>3.3750000000000002E-4</v>
      </c>
      <c r="Q73" s="45">
        <f t="shared" si="20"/>
        <v>7.7962500000000004E-2</v>
      </c>
      <c r="R73" s="45">
        <v>0.3</v>
      </c>
      <c r="S73" s="45">
        <f t="shared" si="21"/>
        <v>1.0394999999999999</v>
      </c>
      <c r="T73" s="45">
        <v>1.2</v>
      </c>
      <c r="U73" s="183">
        <f t="shared" si="22"/>
        <v>4.1579999999999995</v>
      </c>
      <c r="V73" s="183">
        <v>3.3600000000000001E-3</v>
      </c>
      <c r="W73" s="42">
        <f t="shared" si="23"/>
        <v>0.77616000000000007</v>
      </c>
      <c r="X73" s="183">
        <v>4.4999999999999999E-4</v>
      </c>
      <c r="Y73" s="45">
        <f t="shared" si="24"/>
        <v>0.10395</v>
      </c>
    </row>
    <row r="74" spans="1:25" x14ac:dyDescent="0.25">
      <c r="A74" s="346"/>
      <c r="B74" s="162" t="s">
        <v>74</v>
      </c>
      <c r="C74" s="163" t="s">
        <v>1057</v>
      </c>
      <c r="D74" s="163" t="s">
        <v>1067</v>
      </c>
      <c r="E74" s="163" t="s">
        <v>1068</v>
      </c>
      <c r="F74" s="163" t="s">
        <v>1069</v>
      </c>
      <c r="G74" s="163" t="s">
        <v>1070</v>
      </c>
      <c r="H74" s="168">
        <v>515</v>
      </c>
      <c r="I74" s="165">
        <v>6.6</v>
      </c>
      <c r="J74" s="165">
        <f t="shared" si="25"/>
        <v>3399</v>
      </c>
      <c r="K74" s="45">
        <f t="shared" si="16"/>
        <v>3399</v>
      </c>
      <c r="L74" s="3">
        <f t="shared" si="17"/>
        <v>1.4999999999999999E-2</v>
      </c>
      <c r="M74" s="45">
        <f t="shared" si="18"/>
        <v>50.984999999999999</v>
      </c>
      <c r="N74" s="183">
        <v>2.2499999999999999E-2</v>
      </c>
      <c r="O74" s="45">
        <f t="shared" si="19"/>
        <v>76.477499999999992</v>
      </c>
      <c r="P74" s="183">
        <v>3.3750000000000002E-4</v>
      </c>
      <c r="Q74" s="45">
        <f t="shared" si="20"/>
        <v>1.1471625000000001</v>
      </c>
      <c r="R74" s="45">
        <v>0.3</v>
      </c>
      <c r="S74" s="45">
        <f t="shared" si="21"/>
        <v>15.295499999999999</v>
      </c>
      <c r="T74" s="45">
        <v>1.2</v>
      </c>
      <c r="U74" s="183">
        <f t="shared" si="22"/>
        <v>61.181999999999995</v>
      </c>
      <c r="V74" s="183">
        <v>3.3600000000000001E-3</v>
      </c>
      <c r="W74" s="42">
        <f t="shared" si="23"/>
        <v>11.420640000000001</v>
      </c>
      <c r="X74" s="183">
        <v>4.4999999999999999E-4</v>
      </c>
      <c r="Y74" s="45">
        <f t="shared" si="24"/>
        <v>1.52955</v>
      </c>
    </row>
    <row r="75" spans="1:25" ht="22.5" x14ac:dyDescent="0.25">
      <c r="A75" s="346"/>
      <c r="B75" s="162" t="s">
        <v>75</v>
      </c>
      <c r="C75" s="163" t="s">
        <v>1057</v>
      </c>
      <c r="D75" s="163" t="s">
        <v>1071</v>
      </c>
      <c r="E75" s="163" t="s">
        <v>1072</v>
      </c>
      <c r="F75" s="163" t="s">
        <v>1073</v>
      </c>
      <c r="G75" s="163" t="s">
        <v>1074</v>
      </c>
      <c r="H75" s="168">
        <v>380</v>
      </c>
      <c r="I75" s="165">
        <v>6.6</v>
      </c>
      <c r="J75" s="165">
        <f t="shared" si="25"/>
        <v>2508</v>
      </c>
      <c r="K75" s="45">
        <f t="shared" si="16"/>
        <v>2508</v>
      </c>
      <c r="L75" s="3">
        <f t="shared" si="17"/>
        <v>1.4999999999999999E-2</v>
      </c>
      <c r="M75" s="45">
        <f t="shared" si="18"/>
        <v>37.619999999999997</v>
      </c>
      <c r="N75" s="183">
        <v>2.2499999999999999E-2</v>
      </c>
      <c r="O75" s="45">
        <f t="shared" si="19"/>
        <v>56.43</v>
      </c>
      <c r="P75" s="183">
        <v>3.3750000000000002E-4</v>
      </c>
      <c r="Q75" s="45">
        <f t="shared" si="20"/>
        <v>0.84645000000000004</v>
      </c>
      <c r="R75" s="45">
        <v>0.3</v>
      </c>
      <c r="S75" s="45">
        <f t="shared" si="21"/>
        <v>11.286</v>
      </c>
      <c r="T75" s="45">
        <v>1.2</v>
      </c>
      <c r="U75" s="183">
        <f t="shared" si="22"/>
        <v>45.143999999999998</v>
      </c>
      <c r="V75" s="183">
        <v>3.3600000000000001E-3</v>
      </c>
      <c r="W75" s="42">
        <f t="shared" si="23"/>
        <v>8.4268800000000006</v>
      </c>
      <c r="X75" s="183">
        <v>4.4999999999999999E-4</v>
      </c>
      <c r="Y75" s="45">
        <f t="shared" si="24"/>
        <v>1.1286</v>
      </c>
    </row>
    <row r="76" spans="1:25" ht="22.5" x14ac:dyDescent="0.25">
      <c r="A76" s="346"/>
      <c r="B76" s="162" t="s">
        <v>76</v>
      </c>
      <c r="C76" s="163" t="s">
        <v>1057</v>
      </c>
      <c r="D76" s="163" t="s">
        <v>1075</v>
      </c>
      <c r="E76" s="163" t="s">
        <v>1076</v>
      </c>
      <c r="F76" s="163" t="s">
        <v>1077</v>
      </c>
      <c r="G76" s="163" t="s">
        <v>1078</v>
      </c>
      <c r="H76" s="168">
        <v>355</v>
      </c>
      <c r="I76" s="165">
        <v>6.6</v>
      </c>
      <c r="J76" s="165">
        <f t="shared" si="25"/>
        <v>2343</v>
      </c>
      <c r="K76" s="45">
        <f t="shared" si="16"/>
        <v>2343</v>
      </c>
      <c r="L76" s="3">
        <f t="shared" si="17"/>
        <v>1.4999999999999999E-2</v>
      </c>
      <c r="M76" s="45">
        <f t="shared" si="18"/>
        <v>35.144999999999996</v>
      </c>
      <c r="N76" s="183">
        <v>2.2499999999999999E-2</v>
      </c>
      <c r="O76" s="45">
        <f t="shared" si="19"/>
        <v>52.717500000000001</v>
      </c>
      <c r="P76" s="183">
        <v>3.3750000000000002E-4</v>
      </c>
      <c r="Q76" s="45">
        <f t="shared" si="20"/>
        <v>0.79076250000000003</v>
      </c>
      <c r="R76" s="45">
        <v>0.3</v>
      </c>
      <c r="S76" s="45">
        <f t="shared" si="21"/>
        <v>10.543499999999998</v>
      </c>
      <c r="T76" s="45">
        <v>1.2</v>
      </c>
      <c r="U76" s="183">
        <f t="shared" si="22"/>
        <v>42.173999999999992</v>
      </c>
      <c r="V76" s="183">
        <v>3.3600000000000001E-3</v>
      </c>
      <c r="W76" s="42">
        <f t="shared" si="23"/>
        <v>7.8724800000000004</v>
      </c>
      <c r="X76" s="183">
        <v>4.4999999999999999E-4</v>
      </c>
      <c r="Y76" s="45">
        <f t="shared" si="24"/>
        <v>1.0543499999999999</v>
      </c>
    </row>
    <row r="77" spans="1:25" x14ac:dyDescent="0.25">
      <c r="A77" s="346"/>
      <c r="B77" s="162" t="s">
        <v>77</v>
      </c>
      <c r="C77" s="163" t="s">
        <v>1057</v>
      </c>
      <c r="D77" s="163" t="s">
        <v>1079</v>
      </c>
      <c r="E77" s="163" t="s">
        <v>1080</v>
      </c>
      <c r="F77" s="163" t="s">
        <v>1081</v>
      </c>
      <c r="G77" s="163" t="s">
        <v>1082</v>
      </c>
      <c r="H77" s="168">
        <v>310</v>
      </c>
      <c r="I77" s="165">
        <v>6.6</v>
      </c>
      <c r="J77" s="165">
        <f t="shared" si="25"/>
        <v>2046</v>
      </c>
      <c r="K77" s="45">
        <f t="shared" si="16"/>
        <v>2046</v>
      </c>
      <c r="L77" s="3">
        <f t="shared" si="17"/>
        <v>1.4999999999999999E-2</v>
      </c>
      <c r="M77" s="45">
        <f t="shared" si="18"/>
        <v>30.689999999999998</v>
      </c>
      <c r="N77" s="183">
        <v>2.2499999999999999E-2</v>
      </c>
      <c r="O77" s="45">
        <f t="shared" si="19"/>
        <v>46.034999999999997</v>
      </c>
      <c r="P77" s="183">
        <v>3.3750000000000002E-4</v>
      </c>
      <c r="Q77" s="45">
        <f t="shared" si="20"/>
        <v>0.69052500000000006</v>
      </c>
      <c r="R77" s="45">
        <v>0.3</v>
      </c>
      <c r="S77" s="45">
        <f t="shared" si="21"/>
        <v>9.206999999999999</v>
      </c>
      <c r="T77" s="45">
        <v>1.2</v>
      </c>
      <c r="U77" s="183">
        <f t="shared" si="22"/>
        <v>36.827999999999996</v>
      </c>
      <c r="V77" s="183">
        <v>3.3600000000000001E-3</v>
      </c>
      <c r="W77" s="42">
        <f t="shared" si="23"/>
        <v>6.8745600000000007</v>
      </c>
      <c r="X77" s="183">
        <v>4.4999999999999999E-4</v>
      </c>
      <c r="Y77" s="45">
        <f t="shared" si="24"/>
        <v>0.92069999999999996</v>
      </c>
    </row>
    <row r="78" spans="1:25" x14ac:dyDescent="0.25">
      <c r="A78" s="345" t="s">
        <v>0</v>
      </c>
      <c r="B78" s="345"/>
      <c r="C78" s="345"/>
      <c r="D78" s="345"/>
      <c r="E78" s="345"/>
      <c r="F78" s="345"/>
      <c r="G78" s="345"/>
      <c r="H78" s="345"/>
      <c r="I78" s="345"/>
      <c r="J78" s="345"/>
      <c r="K78" s="45">
        <f t="shared" si="16"/>
        <v>0</v>
      </c>
      <c r="L78" s="3">
        <f t="shared" si="17"/>
        <v>1.4999999999999999E-2</v>
      </c>
      <c r="M78" s="45">
        <f t="shared" si="18"/>
        <v>0</v>
      </c>
      <c r="N78" s="183">
        <v>2.2499999999999999E-2</v>
      </c>
      <c r="O78" s="45">
        <f t="shared" si="19"/>
        <v>0</v>
      </c>
      <c r="P78" s="183">
        <v>3.3750000000000002E-4</v>
      </c>
      <c r="Q78" s="45">
        <f t="shared" si="20"/>
        <v>0</v>
      </c>
      <c r="R78" s="45">
        <v>0.3</v>
      </c>
      <c r="S78" s="45">
        <f t="shared" si="21"/>
        <v>0</v>
      </c>
      <c r="T78" s="45">
        <v>1.2</v>
      </c>
      <c r="U78" s="183">
        <f t="shared" si="22"/>
        <v>0</v>
      </c>
      <c r="V78" s="183">
        <v>3.3600000000000001E-3</v>
      </c>
      <c r="W78" s="42">
        <f t="shared" si="23"/>
        <v>0</v>
      </c>
      <c r="X78" s="183">
        <v>4.4999999999999999E-4</v>
      </c>
      <c r="Y78" s="45">
        <f t="shared" si="24"/>
        <v>0</v>
      </c>
    </row>
    <row r="79" spans="1:25" x14ac:dyDescent="0.25">
      <c r="A79" s="345" t="s">
        <v>1</v>
      </c>
      <c r="B79" s="345" t="s">
        <v>2</v>
      </c>
      <c r="C79" s="345" t="s">
        <v>254</v>
      </c>
      <c r="D79" s="345" t="s">
        <v>3</v>
      </c>
      <c r="E79" s="345"/>
      <c r="F79" s="345"/>
      <c r="G79" s="345"/>
      <c r="H79" s="166" t="s">
        <v>270</v>
      </c>
      <c r="I79" s="166" t="s">
        <v>271</v>
      </c>
      <c r="J79" s="166" t="s">
        <v>6</v>
      </c>
      <c r="K79" s="45"/>
      <c r="L79" s="3"/>
      <c r="M79" s="45"/>
      <c r="N79" s="183"/>
      <c r="O79" s="45"/>
      <c r="P79" s="183"/>
      <c r="Q79" s="45"/>
      <c r="R79" s="45"/>
      <c r="S79" s="45"/>
      <c r="T79" s="45"/>
      <c r="U79" s="183"/>
      <c r="V79" s="183"/>
      <c r="W79" s="42"/>
      <c r="X79" s="183"/>
      <c r="Y79" s="45"/>
    </row>
    <row r="80" spans="1:25" x14ac:dyDescent="0.25">
      <c r="A80" s="345"/>
      <c r="B80" s="345"/>
      <c r="C80" s="345"/>
      <c r="D80" s="345" t="s">
        <v>7</v>
      </c>
      <c r="E80" s="345"/>
      <c r="F80" s="345" t="s">
        <v>8</v>
      </c>
      <c r="G80" s="345"/>
      <c r="H80" s="166" t="s">
        <v>9</v>
      </c>
      <c r="I80" s="166" t="s">
        <v>9</v>
      </c>
      <c r="J80" s="166" t="s">
        <v>10</v>
      </c>
      <c r="K80" s="45"/>
      <c r="L80" s="3"/>
      <c r="M80" s="45"/>
      <c r="N80" s="183"/>
      <c r="O80" s="45"/>
      <c r="P80" s="183"/>
      <c r="Q80" s="45"/>
      <c r="R80" s="45"/>
      <c r="S80" s="45"/>
      <c r="T80" s="45"/>
      <c r="U80" s="183"/>
      <c r="V80" s="183"/>
      <c r="W80" s="42"/>
      <c r="X80" s="183"/>
      <c r="Y80" s="45"/>
    </row>
    <row r="81" spans="1:25" ht="22.5" x14ac:dyDescent="0.25">
      <c r="A81" s="346">
        <v>7</v>
      </c>
      <c r="B81" s="162" t="s">
        <v>78</v>
      </c>
      <c r="C81" s="163" t="s">
        <v>1057</v>
      </c>
      <c r="D81" s="163" t="s">
        <v>1083</v>
      </c>
      <c r="E81" s="163" t="s">
        <v>1084</v>
      </c>
      <c r="F81" s="163" t="s">
        <v>1085</v>
      </c>
      <c r="G81" s="163" t="s">
        <v>1086</v>
      </c>
      <c r="H81" s="168">
        <v>266</v>
      </c>
      <c r="I81" s="165">
        <v>6.6</v>
      </c>
      <c r="J81" s="168">
        <f>I81*H81</f>
        <v>1755.6</v>
      </c>
      <c r="K81" s="45">
        <f t="shared" si="16"/>
        <v>1755.6</v>
      </c>
      <c r="L81" s="3">
        <f t="shared" si="17"/>
        <v>1.4999999999999999E-2</v>
      </c>
      <c r="M81" s="45">
        <f t="shared" si="18"/>
        <v>26.333999999999996</v>
      </c>
      <c r="N81" s="183">
        <v>2.2499999999999999E-2</v>
      </c>
      <c r="O81" s="45">
        <f t="shared" si="19"/>
        <v>39.500999999999998</v>
      </c>
      <c r="P81" s="183">
        <v>3.3750000000000002E-4</v>
      </c>
      <c r="Q81" s="45">
        <f t="shared" ref="Q81:Q102" si="26">P81*K81</f>
        <v>0.59251500000000001</v>
      </c>
      <c r="R81" s="45">
        <v>0.3</v>
      </c>
      <c r="S81" s="45">
        <f t="shared" ref="S81:S102" si="27">R81*M81</f>
        <v>7.9001999999999981</v>
      </c>
      <c r="T81" s="45">
        <v>1.2</v>
      </c>
      <c r="U81" s="183">
        <f t="shared" ref="U81:U102" si="28">T81*M81</f>
        <v>31.600799999999992</v>
      </c>
      <c r="V81" s="183">
        <v>3.3600000000000001E-3</v>
      </c>
      <c r="W81" s="42">
        <f t="shared" ref="W81:W102" si="29">V81*K81</f>
        <v>5.8988160000000001</v>
      </c>
      <c r="X81" s="183">
        <v>4.4999999999999999E-4</v>
      </c>
      <c r="Y81" s="45">
        <f t="shared" ref="Y81:Y102" si="30">X81*K81</f>
        <v>0.79001999999999994</v>
      </c>
    </row>
    <row r="82" spans="1:25" ht="22.5" x14ac:dyDescent="0.25">
      <c r="A82" s="346"/>
      <c r="B82" s="162" t="s">
        <v>79</v>
      </c>
      <c r="C82" s="163" t="s">
        <v>1057</v>
      </c>
      <c r="D82" s="163" t="s">
        <v>80</v>
      </c>
      <c r="E82" s="163" t="s">
        <v>81</v>
      </c>
      <c r="F82" s="163" t="s">
        <v>82</v>
      </c>
      <c r="G82" s="163" t="s">
        <v>83</v>
      </c>
      <c r="H82" s="168">
        <v>305</v>
      </c>
      <c r="I82" s="165">
        <v>6.6</v>
      </c>
      <c r="J82" s="168">
        <f t="shared" ref="J82:J92" si="31">I82*H82</f>
        <v>2013</v>
      </c>
      <c r="K82" s="45">
        <f t="shared" si="16"/>
        <v>2013</v>
      </c>
      <c r="L82" s="3">
        <f t="shared" si="17"/>
        <v>1.4999999999999999E-2</v>
      </c>
      <c r="M82" s="45">
        <f t="shared" si="18"/>
        <v>30.195</v>
      </c>
      <c r="N82" s="183">
        <v>2.2499999999999999E-2</v>
      </c>
      <c r="O82" s="45">
        <f t="shared" si="19"/>
        <v>45.292499999999997</v>
      </c>
      <c r="P82" s="183">
        <v>3.3750000000000002E-4</v>
      </c>
      <c r="Q82" s="45">
        <f t="shared" si="26"/>
        <v>0.67938750000000003</v>
      </c>
      <c r="R82" s="45">
        <v>0.3</v>
      </c>
      <c r="S82" s="45">
        <f t="shared" si="27"/>
        <v>9.0585000000000004</v>
      </c>
      <c r="T82" s="45">
        <v>1.2</v>
      </c>
      <c r="U82" s="183">
        <f t="shared" si="28"/>
        <v>36.234000000000002</v>
      </c>
      <c r="V82" s="183">
        <v>3.3600000000000001E-3</v>
      </c>
      <c r="W82" s="42">
        <f t="shared" si="29"/>
        <v>6.7636799999999999</v>
      </c>
      <c r="X82" s="183">
        <v>4.4999999999999999E-4</v>
      </c>
      <c r="Y82" s="45">
        <f t="shared" si="30"/>
        <v>0.90584999999999993</v>
      </c>
    </row>
    <row r="83" spans="1:25" x14ac:dyDescent="0.25">
      <c r="A83" s="346"/>
      <c r="B83" s="162" t="s">
        <v>84</v>
      </c>
      <c r="C83" s="163" t="s">
        <v>1057</v>
      </c>
      <c r="D83" s="163" t="s">
        <v>85</v>
      </c>
      <c r="E83" s="163" t="s">
        <v>86</v>
      </c>
      <c r="F83" s="163" t="s">
        <v>87</v>
      </c>
      <c r="G83" s="163" t="s">
        <v>88</v>
      </c>
      <c r="H83" s="168">
        <v>120</v>
      </c>
      <c r="I83" s="165">
        <v>6.6</v>
      </c>
      <c r="J83" s="168">
        <f t="shared" si="31"/>
        <v>792</v>
      </c>
      <c r="K83" s="45">
        <f t="shared" si="16"/>
        <v>792</v>
      </c>
      <c r="L83" s="3">
        <f t="shared" si="17"/>
        <v>1.4999999999999999E-2</v>
      </c>
      <c r="M83" s="45">
        <f t="shared" si="18"/>
        <v>11.879999999999999</v>
      </c>
      <c r="N83" s="183">
        <v>2.2499999999999999E-2</v>
      </c>
      <c r="O83" s="45">
        <f t="shared" si="19"/>
        <v>17.82</v>
      </c>
      <c r="P83" s="183">
        <v>3.3750000000000002E-4</v>
      </c>
      <c r="Q83" s="45">
        <f t="shared" si="26"/>
        <v>0.26730000000000004</v>
      </c>
      <c r="R83" s="45">
        <v>0.3</v>
      </c>
      <c r="S83" s="45">
        <f t="shared" si="27"/>
        <v>3.5639999999999996</v>
      </c>
      <c r="T83" s="45">
        <v>1.2</v>
      </c>
      <c r="U83" s="183">
        <f t="shared" si="28"/>
        <v>14.255999999999998</v>
      </c>
      <c r="V83" s="183">
        <v>3.3600000000000001E-3</v>
      </c>
      <c r="W83" s="42">
        <f t="shared" si="29"/>
        <v>2.6611199999999999</v>
      </c>
      <c r="X83" s="183">
        <v>4.4999999999999999E-4</v>
      </c>
      <c r="Y83" s="45">
        <f t="shared" si="30"/>
        <v>0.35639999999999999</v>
      </c>
    </row>
    <row r="84" spans="1:25" ht="22.5" x14ac:dyDescent="0.25">
      <c r="A84" s="346">
        <v>8</v>
      </c>
      <c r="B84" s="162" t="s">
        <v>89</v>
      </c>
      <c r="C84" s="163" t="s">
        <v>1087</v>
      </c>
      <c r="D84" s="163" t="s">
        <v>1088</v>
      </c>
      <c r="E84" s="163" t="s">
        <v>1089</v>
      </c>
      <c r="F84" s="163" t="s">
        <v>90</v>
      </c>
      <c r="G84" s="163" t="s">
        <v>91</v>
      </c>
      <c r="H84" s="168">
        <v>377</v>
      </c>
      <c r="I84" s="165">
        <v>6.6</v>
      </c>
      <c r="J84" s="168">
        <f t="shared" si="31"/>
        <v>2488.1999999999998</v>
      </c>
      <c r="K84" s="45">
        <f t="shared" si="16"/>
        <v>2488.1999999999998</v>
      </c>
      <c r="L84" s="3">
        <f t="shared" si="17"/>
        <v>1.4999999999999999E-2</v>
      </c>
      <c r="M84" s="45">
        <f t="shared" si="18"/>
        <v>37.322999999999993</v>
      </c>
      <c r="N84" s="183">
        <v>2.2499999999999999E-2</v>
      </c>
      <c r="O84" s="45">
        <f t="shared" si="19"/>
        <v>55.984499999999997</v>
      </c>
      <c r="P84" s="183">
        <v>3.3750000000000002E-4</v>
      </c>
      <c r="Q84" s="45">
        <f t="shared" si="26"/>
        <v>0.8397675</v>
      </c>
      <c r="R84" s="45">
        <v>0.3</v>
      </c>
      <c r="S84" s="45">
        <f t="shared" si="27"/>
        <v>11.196899999999998</v>
      </c>
      <c r="T84" s="45">
        <v>1.2</v>
      </c>
      <c r="U84" s="183">
        <f t="shared" si="28"/>
        <v>44.787599999999991</v>
      </c>
      <c r="V84" s="183">
        <v>3.3600000000000001E-3</v>
      </c>
      <c r="W84" s="42">
        <f t="shared" si="29"/>
        <v>8.3603519999999989</v>
      </c>
      <c r="X84" s="183">
        <v>4.4999999999999999E-4</v>
      </c>
      <c r="Y84" s="45">
        <f t="shared" si="30"/>
        <v>1.1196899999999999</v>
      </c>
    </row>
    <row r="85" spans="1:25" ht="22.5" x14ac:dyDescent="0.25">
      <c r="A85" s="346"/>
      <c r="B85" s="162" t="s">
        <v>92</v>
      </c>
      <c r="C85" s="163" t="s">
        <v>1087</v>
      </c>
      <c r="D85" s="163" t="s">
        <v>93</v>
      </c>
      <c r="E85" s="163" t="s">
        <v>94</v>
      </c>
      <c r="F85" s="163" t="s">
        <v>95</v>
      </c>
      <c r="G85" s="163" t="s">
        <v>96</v>
      </c>
      <c r="H85" s="168">
        <v>584</v>
      </c>
      <c r="I85" s="165">
        <v>6.6</v>
      </c>
      <c r="J85" s="168">
        <f t="shared" si="31"/>
        <v>3854.3999999999996</v>
      </c>
      <c r="K85" s="45">
        <f t="shared" si="16"/>
        <v>3854.3999999999996</v>
      </c>
      <c r="L85" s="3">
        <f t="shared" si="17"/>
        <v>1.4999999999999999E-2</v>
      </c>
      <c r="M85" s="45">
        <f t="shared" si="18"/>
        <v>57.815999999999995</v>
      </c>
      <c r="N85" s="183">
        <v>2.2499999999999999E-2</v>
      </c>
      <c r="O85" s="45">
        <f t="shared" si="19"/>
        <v>86.72399999999999</v>
      </c>
      <c r="P85" s="183">
        <v>3.3750000000000002E-4</v>
      </c>
      <c r="Q85" s="45">
        <f t="shared" si="26"/>
        <v>1.3008599999999999</v>
      </c>
      <c r="R85" s="45">
        <v>0.3</v>
      </c>
      <c r="S85" s="45">
        <f t="shared" si="27"/>
        <v>17.344799999999999</v>
      </c>
      <c r="T85" s="45">
        <v>1.2</v>
      </c>
      <c r="U85" s="183">
        <f t="shared" si="28"/>
        <v>69.379199999999997</v>
      </c>
      <c r="V85" s="183">
        <v>3.3600000000000001E-3</v>
      </c>
      <c r="W85" s="42">
        <f t="shared" si="29"/>
        <v>12.950783999999999</v>
      </c>
      <c r="X85" s="183">
        <v>4.4999999999999999E-4</v>
      </c>
      <c r="Y85" s="45">
        <f t="shared" si="30"/>
        <v>1.7344799999999998</v>
      </c>
    </row>
    <row r="86" spans="1:25" ht="22.5" x14ac:dyDescent="0.25">
      <c r="A86" s="346"/>
      <c r="B86" s="162" t="s">
        <v>97</v>
      </c>
      <c r="C86" s="163" t="s">
        <v>1087</v>
      </c>
      <c r="D86" s="163" t="s">
        <v>98</v>
      </c>
      <c r="E86" s="163" t="s">
        <v>99</v>
      </c>
      <c r="F86" s="163" t="s">
        <v>1090</v>
      </c>
      <c r="G86" s="163" t="s">
        <v>1091</v>
      </c>
      <c r="H86" s="168">
        <v>641</v>
      </c>
      <c r="I86" s="165">
        <v>6.6</v>
      </c>
      <c r="J86" s="168">
        <f t="shared" si="31"/>
        <v>4230.5999999999995</v>
      </c>
      <c r="K86" s="45">
        <f t="shared" si="16"/>
        <v>4230.5999999999995</v>
      </c>
      <c r="L86" s="3">
        <f t="shared" si="17"/>
        <v>1.4999999999999999E-2</v>
      </c>
      <c r="M86" s="45">
        <f t="shared" si="18"/>
        <v>63.458999999999989</v>
      </c>
      <c r="N86" s="183">
        <v>2.2499999999999999E-2</v>
      </c>
      <c r="O86" s="45">
        <f t="shared" si="19"/>
        <v>95.188499999999991</v>
      </c>
      <c r="P86" s="183">
        <v>3.3750000000000002E-4</v>
      </c>
      <c r="Q86" s="45">
        <f t="shared" si="26"/>
        <v>1.4278274999999998</v>
      </c>
      <c r="R86" s="45">
        <v>0.3</v>
      </c>
      <c r="S86" s="45">
        <f t="shared" si="27"/>
        <v>19.037699999999997</v>
      </c>
      <c r="T86" s="45">
        <v>1.2</v>
      </c>
      <c r="U86" s="183">
        <f t="shared" si="28"/>
        <v>76.15079999999999</v>
      </c>
      <c r="V86" s="183">
        <v>3.3600000000000001E-3</v>
      </c>
      <c r="W86" s="42">
        <f t="shared" si="29"/>
        <v>14.214815999999999</v>
      </c>
      <c r="X86" s="183">
        <v>4.4999999999999999E-4</v>
      </c>
      <c r="Y86" s="45">
        <f t="shared" si="30"/>
        <v>1.9037699999999997</v>
      </c>
    </row>
    <row r="87" spans="1:25" x14ac:dyDescent="0.25">
      <c r="A87" s="346"/>
      <c r="B87" s="162" t="s">
        <v>100</v>
      </c>
      <c r="C87" s="163" t="s">
        <v>1087</v>
      </c>
      <c r="D87" s="163" t="s">
        <v>1092</v>
      </c>
      <c r="E87" s="163" t="s">
        <v>1093</v>
      </c>
      <c r="F87" s="163" t="s">
        <v>1094</v>
      </c>
      <c r="G87" s="163" t="s">
        <v>1095</v>
      </c>
      <c r="H87" s="168">
        <v>321</v>
      </c>
      <c r="I87" s="165">
        <v>6.6</v>
      </c>
      <c r="J87" s="168">
        <f t="shared" si="31"/>
        <v>2118.6</v>
      </c>
      <c r="K87" s="45">
        <f t="shared" si="16"/>
        <v>2118.6</v>
      </c>
      <c r="L87" s="3">
        <f t="shared" si="17"/>
        <v>1.4999999999999999E-2</v>
      </c>
      <c r="M87" s="45">
        <f t="shared" si="18"/>
        <v>31.778999999999996</v>
      </c>
      <c r="N87" s="183">
        <v>2.2499999999999999E-2</v>
      </c>
      <c r="O87" s="45">
        <f t="shared" si="19"/>
        <v>47.668499999999995</v>
      </c>
      <c r="P87" s="183">
        <v>3.3750000000000002E-4</v>
      </c>
      <c r="Q87" s="45">
        <f t="shared" si="26"/>
        <v>0.71502750000000004</v>
      </c>
      <c r="R87" s="45">
        <v>0.3</v>
      </c>
      <c r="S87" s="45">
        <f t="shared" si="27"/>
        <v>9.5336999999999978</v>
      </c>
      <c r="T87" s="45">
        <v>1.2</v>
      </c>
      <c r="U87" s="183">
        <f t="shared" si="28"/>
        <v>38.134799999999991</v>
      </c>
      <c r="V87" s="183">
        <v>3.3600000000000001E-3</v>
      </c>
      <c r="W87" s="42">
        <f t="shared" si="29"/>
        <v>7.1184960000000004</v>
      </c>
      <c r="X87" s="183">
        <v>4.4999999999999999E-4</v>
      </c>
      <c r="Y87" s="45">
        <f t="shared" si="30"/>
        <v>0.95336999999999994</v>
      </c>
    </row>
    <row r="88" spans="1:25" x14ac:dyDescent="0.25">
      <c r="A88" s="346"/>
      <c r="B88" s="162" t="s">
        <v>101</v>
      </c>
      <c r="C88" s="163" t="s">
        <v>1087</v>
      </c>
      <c r="D88" s="163" t="s">
        <v>1096</v>
      </c>
      <c r="E88" s="163" t="s">
        <v>1097</v>
      </c>
      <c r="F88" s="163" t="s">
        <v>1098</v>
      </c>
      <c r="G88" s="163" t="s">
        <v>1099</v>
      </c>
      <c r="H88" s="168">
        <v>571</v>
      </c>
      <c r="I88" s="165">
        <v>6.6</v>
      </c>
      <c r="J88" s="168">
        <f t="shared" si="31"/>
        <v>3768.6</v>
      </c>
      <c r="K88" s="45">
        <f t="shared" si="16"/>
        <v>3768.6</v>
      </c>
      <c r="L88" s="3">
        <f t="shared" si="17"/>
        <v>1.4999999999999999E-2</v>
      </c>
      <c r="M88" s="45">
        <f t="shared" si="18"/>
        <v>56.528999999999996</v>
      </c>
      <c r="N88" s="183">
        <v>2.2499999999999999E-2</v>
      </c>
      <c r="O88" s="45">
        <f t="shared" si="19"/>
        <v>84.793499999999995</v>
      </c>
      <c r="P88" s="183">
        <v>3.3750000000000002E-4</v>
      </c>
      <c r="Q88" s="45">
        <f t="shared" si="26"/>
        <v>1.2719024999999999</v>
      </c>
      <c r="R88" s="45">
        <v>0.3</v>
      </c>
      <c r="S88" s="45">
        <f t="shared" si="27"/>
        <v>16.958699999999997</v>
      </c>
      <c r="T88" s="45">
        <v>1.2</v>
      </c>
      <c r="U88" s="183">
        <f t="shared" si="28"/>
        <v>67.834799999999987</v>
      </c>
      <c r="V88" s="183">
        <v>3.3600000000000001E-3</v>
      </c>
      <c r="W88" s="42">
        <f t="shared" si="29"/>
        <v>12.662496000000001</v>
      </c>
      <c r="X88" s="183">
        <v>4.4999999999999999E-4</v>
      </c>
      <c r="Y88" s="45">
        <f t="shared" si="30"/>
        <v>1.69587</v>
      </c>
    </row>
    <row r="89" spans="1:25" x14ac:dyDescent="0.25">
      <c r="A89" s="346"/>
      <c r="B89" s="162" t="s">
        <v>102</v>
      </c>
      <c r="C89" s="163" t="s">
        <v>1087</v>
      </c>
      <c r="D89" s="163" t="s">
        <v>1100</v>
      </c>
      <c r="E89" s="163" t="s">
        <v>1101</v>
      </c>
      <c r="F89" s="163" t="s">
        <v>1102</v>
      </c>
      <c r="G89" s="163" t="s">
        <v>1103</v>
      </c>
      <c r="H89" s="168">
        <v>435</v>
      </c>
      <c r="I89" s="165">
        <v>6.6</v>
      </c>
      <c r="J89" s="168">
        <f t="shared" si="31"/>
        <v>2871</v>
      </c>
      <c r="K89" s="45">
        <f t="shared" si="16"/>
        <v>2871</v>
      </c>
      <c r="L89" s="3">
        <f t="shared" si="17"/>
        <v>1.4999999999999999E-2</v>
      </c>
      <c r="M89" s="45">
        <f t="shared" si="18"/>
        <v>43.064999999999998</v>
      </c>
      <c r="N89" s="183">
        <v>2.2499999999999999E-2</v>
      </c>
      <c r="O89" s="45">
        <f t="shared" si="19"/>
        <v>64.597499999999997</v>
      </c>
      <c r="P89" s="183">
        <v>3.3750000000000002E-4</v>
      </c>
      <c r="Q89" s="45">
        <f t="shared" si="26"/>
        <v>0.96896250000000006</v>
      </c>
      <c r="R89" s="45">
        <v>0.3</v>
      </c>
      <c r="S89" s="45">
        <f t="shared" si="27"/>
        <v>12.919499999999999</v>
      </c>
      <c r="T89" s="45">
        <v>1.2</v>
      </c>
      <c r="U89" s="183">
        <f t="shared" si="28"/>
        <v>51.677999999999997</v>
      </c>
      <c r="V89" s="183">
        <v>3.3600000000000001E-3</v>
      </c>
      <c r="W89" s="42">
        <f t="shared" si="29"/>
        <v>9.6465600000000009</v>
      </c>
      <c r="X89" s="183">
        <v>4.4999999999999999E-4</v>
      </c>
      <c r="Y89" s="45">
        <f t="shared" si="30"/>
        <v>1.2919499999999999</v>
      </c>
    </row>
    <row r="90" spans="1:25" ht="22.5" x14ac:dyDescent="0.25">
      <c r="A90" s="346"/>
      <c r="B90" s="162" t="s">
        <v>103</v>
      </c>
      <c r="C90" s="163" t="s">
        <v>1087</v>
      </c>
      <c r="D90" s="163" t="s">
        <v>1104</v>
      </c>
      <c r="E90" s="163" t="s">
        <v>1105</v>
      </c>
      <c r="F90" s="163" t="s">
        <v>1106</v>
      </c>
      <c r="G90" s="163" t="s">
        <v>1107</v>
      </c>
      <c r="H90" s="168">
        <v>256</v>
      </c>
      <c r="I90" s="165">
        <v>6.6</v>
      </c>
      <c r="J90" s="168">
        <f t="shared" si="31"/>
        <v>1689.6</v>
      </c>
      <c r="K90" s="45">
        <f t="shared" si="16"/>
        <v>1689.6</v>
      </c>
      <c r="L90" s="3">
        <f t="shared" si="17"/>
        <v>1.4999999999999999E-2</v>
      </c>
      <c r="M90" s="45">
        <f t="shared" si="18"/>
        <v>25.343999999999998</v>
      </c>
      <c r="N90" s="183">
        <v>2.2499999999999999E-2</v>
      </c>
      <c r="O90" s="45">
        <f t="shared" si="19"/>
        <v>38.015999999999998</v>
      </c>
      <c r="P90" s="183">
        <v>3.3750000000000002E-4</v>
      </c>
      <c r="Q90" s="45">
        <f t="shared" si="26"/>
        <v>0.57023999999999997</v>
      </c>
      <c r="R90" s="45">
        <v>0.3</v>
      </c>
      <c r="S90" s="45">
        <f t="shared" si="27"/>
        <v>7.6031999999999993</v>
      </c>
      <c r="T90" s="45">
        <v>1.2</v>
      </c>
      <c r="U90" s="183">
        <f t="shared" si="28"/>
        <v>30.412799999999997</v>
      </c>
      <c r="V90" s="183">
        <v>3.3600000000000001E-3</v>
      </c>
      <c r="W90" s="42">
        <f t="shared" si="29"/>
        <v>5.6770560000000003</v>
      </c>
      <c r="X90" s="183">
        <v>4.4999999999999999E-4</v>
      </c>
      <c r="Y90" s="45">
        <f t="shared" si="30"/>
        <v>0.76031999999999988</v>
      </c>
    </row>
    <row r="91" spans="1:25" x14ac:dyDescent="0.25">
      <c r="A91" s="346"/>
      <c r="B91" s="162" t="s">
        <v>104</v>
      </c>
      <c r="C91" s="163" t="s">
        <v>1087</v>
      </c>
      <c r="D91" s="163" t="s">
        <v>1108</v>
      </c>
      <c r="E91" s="163" t="s">
        <v>1109</v>
      </c>
      <c r="F91" s="163" t="s">
        <v>1110</v>
      </c>
      <c r="G91" s="163" t="s">
        <v>1111</v>
      </c>
      <c r="H91" s="168">
        <v>362</v>
      </c>
      <c r="I91" s="165">
        <v>6.6</v>
      </c>
      <c r="J91" s="168">
        <f t="shared" si="31"/>
        <v>2389.1999999999998</v>
      </c>
      <c r="K91" s="45">
        <f t="shared" si="16"/>
        <v>2389.1999999999998</v>
      </c>
      <c r="L91" s="3">
        <f t="shared" si="17"/>
        <v>1.4999999999999999E-2</v>
      </c>
      <c r="M91" s="45">
        <f t="shared" si="18"/>
        <v>35.837999999999994</v>
      </c>
      <c r="N91" s="183">
        <v>2.2499999999999999E-2</v>
      </c>
      <c r="O91" s="45">
        <f t="shared" si="19"/>
        <v>53.756999999999991</v>
      </c>
      <c r="P91" s="183">
        <v>3.3750000000000002E-4</v>
      </c>
      <c r="Q91" s="45">
        <f t="shared" si="26"/>
        <v>0.80635499999999993</v>
      </c>
      <c r="R91" s="45">
        <v>0.3</v>
      </c>
      <c r="S91" s="45">
        <f t="shared" si="27"/>
        <v>10.751399999999999</v>
      </c>
      <c r="T91" s="45">
        <v>1.2</v>
      </c>
      <c r="U91" s="183">
        <f t="shared" si="28"/>
        <v>43.005599999999994</v>
      </c>
      <c r="V91" s="183">
        <v>3.3600000000000001E-3</v>
      </c>
      <c r="W91" s="42">
        <f t="shared" si="29"/>
        <v>8.0277119999999993</v>
      </c>
      <c r="X91" s="183">
        <v>4.4999999999999999E-4</v>
      </c>
      <c r="Y91" s="45">
        <f t="shared" si="30"/>
        <v>1.07514</v>
      </c>
    </row>
    <row r="92" spans="1:25" ht="22.5" x14ac:dyDescent="0.25">
      <c r="A92" s="346"/>
      <c r="B92" s="162" t="s">
        <v>105</v>
      </c>
      <c r="C92" s="163" t="s">
        <v>1087</v>
      </c>
      <c r="D92" s="163" t="s">
        <v>1112</v>
      </c>
      <c r="E92" s="163" t="s">
        <v>1113</v>
      </c>
      <c r="F92" s="163" t="s">
        <v>1114</v>
      </c>
      <c r="G92" s="163" t="s">
        <v>1111</v>
      </c>
      <c r="H92" s="168">
        <v>95</v>
      </c>
      <c r="I92" s="165">
        <v>6.6</v>
      </c>
      <c r="J92" s="168">
        <f t="shared" si="31"/>
        <v>627</v>
      </c>
      <c r="K92" s="45">
        <f t="shared" si="16"/>
        <v>627</v>
      </c>
      <c r="L92" s="3">
        <f t="shared" si="17"/>
        <v>1.4999999999999999E-2</v>
      </c>
      <c r="M92" s="45">
        <f t="shared" si="18"/>
        <v>9.4049999999999994</v>
      </c>
      <c r="N92" s="183">
        <v>2.2499999999999999E-2</v>
      </c>
      <c r="O92" s="45">
        <f t="shared" si="19"/>
        <v>14.1075</v>
      </c>
      <c r="P92" s="183">
        <v>3.3750000000000002E-4</v>
      </c>
      <c r="Q92" s="45">
        <f t="shared" si="26"/>
        <v>0.21161250000000001</v>
      </c>
      <c r="R92" s="45">
        <v>0.3</v>
      </c>
      <c r="S92" s="45">
        <f t="shared" si="27"/>
        <v>2.8214999999999999</v>
      </c>
      <c r="T92" s="45">
        <v>1.2</v>
      </c>
      <c r="U92" s="183">
        <f t="shared" si="28"/>
        <v>11.286</v>
      </c>
      <c r="V92" s="183">
        <v>3.3600000000000001E-3</v>
      </c>
      <c r="W92" s="42">
        <f t="shared" si="29"/>
        <v>2.1067200000000001</v>
      </c>
      <c r="X92" s="183">
        <v>4.4999999999999999E-4</v>
      </c>
      <c r="Y92" s="45">
        <f t="shared" si="30"/>
        <v>0.28215000000000001</v>
      </c>
    </row>
    <row r="93" spans="1:25" x14ac:dyDescent="0.25">
      <c r="A93" s="346">
        <v>9</v>
      </c>
      <c r="B93" s="162" t="s">
        <v>108</v>
      </c>
      <c r="C93" s="163" t="s">
        <v>1115</v>
      </c>
      <c r="D93" s="163" t="s">
        <v>1116</v>
      </c>
      <c r="E93" s="163" t="s">
        <v>1117</v>
      </c>
      <c r="F93" s="163" t="s">
        <v>1118</v>
      </c>
      <c r="G93" s="163" t="s">
        <v>1119</v>
      </c>
      <c r="H93" s="165">
        <v>459</v>
      </c>
      <c r="I93" s="165">
        <v>6.6</v>
      </c>
      <c r="J93" s="168">
        <f t="shared" ref="J93:J101" si="32">I93*H93</f>
        <v>3029.3999999999996</v>
      </c>
      <c r="K93" s="45">
        <f t="shared" ref="K93:K114" si="33">J93*$K$3</f>
        <v>3029.3999999999996</v>
      </c>
      <c r="L93" s="3">
        <f t="shared" ref="L93:L114" si="34">$L$3</f>
        <v>1.4999999999999999E-2</v>
      </c>
      <c r="M93" s="45">
        <f t="shared" ref="M93:M114" si="35">K93*L93</f>
        <v>45.440999999999995</v>
      </c>
      <c r="N93" s="183">
        <v>2.2499999999999999E-2</v>
      </c>
      <c r="O93" s="45">
        <f t="shared" ref="O93:O114" si="36">N93*K93</f>
        <v>68.16149999999999</v>
      </c>
      <c r="P93" s="183">
        <v>3.3750000000000002E-4</v>
      </c>
      <c r="Q93" s="45">
        <f t="shared" si="26"/>
        <v>1.0224225</v>
      </c>
      <c r="R93" s="45">
        <v>0.3</v>
      </c>
      <c r="S93" s="45">
        <f t="shared" si="27"/>
        <v>13.632299999999999</v>
      </c>
      <c r="T93" s="45">
        <v>1.2</v>
      </c>
      <c r="U93" s="183">
        <f t="shared" si="28"/>
        <v>54.529199999999996</v>
      </c>
      <c r="V93" s="183">
        <v>3.3600000000000001E-3</v>
      </c>
      <c r="W93" s="42">
        <f t="shared" si="29"/>
        <v>10.178783999999998</v>
      </c>
      <c r="X93" s="183">
        <v>4.4999999999999999E-4</v>
      </c>
      <c r="Y93" s="45">
        <f t="shared" si="30"/>
        <v>1.3632299999999997</v>
      </c>
    </row>
    <row r="94" spans="1:25" x14ac:dyDescent="0.25">
      <c r="A94" s="346"/>
      <c r="B94" s="162" t="s">
        <v>1120</v>
      </c>
      <c r="C94" s="163" t="s">
        <v>1115</v>
      </c>
      <c r="D94" s="163" t="s">
        <v>1121</v>
      </c>
      <c r="E94" s="163" t="s">
        <v>1122</v>
      </c>
      <c r="F94" s="163" t="s">
        <v>1123</v>
      </c>
      <c r="G94" s="163" t="s">
        <v>1124</v>
      </c>
      <c r="H94" s="165">
        <v>866</v>
      </c>
      <c r="I94" s="165">
        <v>6.6</v>
      </c>
      <c r="J94" s="168">
        <f t="shared" si="32"/>
        <v>5715.5999999999995</v>
      </c>
      <c r="K94" s="45">
        <f t="shared" si="33"/>
        <v>5715.5999999999995</v>
      </c>
      <c r="L94" s="3">
        <f t="shared" si="34"/>
        <v>1.4999999999999999E-2</v>
      </c>
      <c r="M94" s="45">
        <f t="shared" si="35"/>
        <v>85.733999999999995</v>
      </c>
      <c r="N94" s="183">
        <v>2.2499999999999999E-2</v>
      </c>
      <c r="O94" s="45">
        <f t="shared" si="36"/>
        <v>128.60099999999997</v>
      </c>
      <c r="P94" s="183">
        <v>3.3750000000000002E-4</v>
      </c>
      <c r="Q94" s="45">
        <f t="shared" si="26"/>
        <v>1.9290149999999999</v>
      </c>
      <c r="R94" s="45">
        <v>0.3</v>
      </c>
      <c r="S94" s="45">
        <f t="shared" si="27"/>
        <v>25.720199999999998</v>
      </c>
      <c r="T94" s="45">
        <v>1.2</v>
      </c>
      <c r="U94" s="183">
        <f t="shared" si="28"/>
        <v>102.88079999999999</v>
      </c>
      <c r="V94" s="183">
        <v>3.3600000000000001E-3</v>
      </c>
      <c r="W94" s="42">
        <f t="shared" si="29"/>
        <v>19.204415999999998</v>
      </c>
      <c r="X94" s="183">
        <v>4.4999999999999999E-4</v>
      </c>
      <c r="Y94" s="45">
        <f t="shared" si="30"/>
        <v>2.5720199999999998</v>
      </c>
    </row>
    <row r="95" spans="1:25" ht="22.5" x14ac:dyDescent="0.25">
      <c r="A95" s="346"/>
      <c r="B95" s="162" t="s">
        <v>109</v>
      </c>
      <c r="C95" s="163" t="s">
        <v>1115</v>
      </c>
      <c r="D95" s="163" t="s">
        <v>1125</v>
      </c>
      <c r="E95" s="163" t="s">
        <v>1126</v>
      </c>
      <c r="F95" s="163" t="s">
        <v>1127</v>
      </c>
      <c r="G95" s="163" t="s">
        <v>1128</v>
      </c>
      <c r="H95" s="165">
        <v>732</v>
      </c>
      <c r="I95" s="165">
        <v>6.6</v>
      </c>
      <c r="J95" s="168">
        <f t="shared" si="32"/>
        <v>4831.2</v>
      </c>
      <c r="K95" s="45">
        <f t="shared" si="33"/>
        <v>4831.2</v>
      </c>
      <c r="L95" s="3">
        <f t="shared" si="34"/>
        <v>1.4999999999999999E-2</v>
      </c>
      <c r="M95" s="45">
        <f t="shared" si="35"/>
        <v>72.467999999999989</v>
      </c>
      <c r="N95" s="183">
        <v>2.2499999999999999E-2</v>
      </c>
      <c r="O95" s="45">
        <f t="shared" si="36"/>
        <v>108.702</v>
      </c>
      <c r="P95" s="183">
        <v>3.3750000000000002E-4</v>
      </c>
      <c r="Q95" s="45">
        <f t="shared" si="26"/>
        <v>1.63053</v>
      </c>
      <c r="R95" s="45">
        <v>0.3</v>
      </c>
      <c r="S95" s="45">
        <f t="shared" si="27"/>
        <v>21.740399999999998</v>
      </c>
      <c r="T95" s="45">
        <v>1.2</v>
      </c>
      <c r="U95" s="183">
        <f t="shared" si="28"/>
        <v>86.96159999999999</v>
      </c>
      <c r="V95" s="183">
        <v>3.3600000000000001E-3</v>
      </c>
      <c r="W95" s="42">
        <f t="shared" si="29"/>
        <v>16.232831999999998</v>
      </c>
      <c r="X95" s="183">
        <v>4.4999999999999999E-4</v>
      </c>
      <c r="Y95" s="45">
        <f t="shared" si="30"/>
        <v>2.1740399999999998</v>
      </c>
    </row>
    <row r="96" spans="1:25" ht="22.5" x14ac:dyDescent="0.25">
      <c r="A96" s="346"/>
      <c r="B96" s="162" t="s">
        <v>110</v>
      </c>
      <c r="C96" s="163" t="s">
        <v>1115</v>
      </c>
      <c r="D96" s="163" t="s">
        <v>1129</v>
      </c>
      <c r="E96" s="163" t="s">
        <v>1130</v>
      </c>
      <c r="F96" s="163" t="s">
        <v>1131</v>
      </c>
      <c r="G96" s="163" t="s">
        <v>1132</v>
      </c>
      <c r="H96" s="165">
        <v>823</v>
      </c>
      <c r="I96" s="165">
        <v>6.6</v>
      </c>
      <c r="J96" s="168">
        <f t="shared" si="32"/>
        <v>5431.7999999999993</v>
      </c>
      <c r="K96" s="45">
        <f t="shared" si="33"/>
        <v>5431.7999999999993</v>
      </c>
      <c r="L96" s="3">
        <f t="shared" si="34"/>
        <v>1.4999999999999999E-2</v>
      </c>
      <c r="M96" s="45">
        <f t="shared" si="35"/>
        <v>81.47699999999999</v>
      </c>
      <c r="N96" s="183">
        <v>2.2499999999999999E-2</v>
      </c>
      <c r="O96" s="45">
        <f t="shared" si="36"/>
        <v>122.21549999999998</v>
      </c>
      <c r="P96" s="183">
        <v>3.3750000000000002E-4</v>
      </c>
      <c r="Q96" s="45">
        <f t="shared" si="26"/>
        <v>1.8332324999999998</v>
      </c>
      <c r="R96" s="45">
        <v>0.3</v>
      </c>
      <c r="S96" s="45">
        <f t="shared" si="27"/>
        <v>24.443099999999998</v>
      </c>
      <c r="T96" s="45">
        <v>1.2</v>
      </c>
      <c r="U96" s="183">
        <f t="shared" si="28"/>
        <v>97.77239999999999</v>
      </c>
      <c r="V96" s="183">
        <v>3.3600000000000001E-3</v>
      </c>
      <c r="W96" s="42">
        <f t="shared" si="29"/>
        <v>18.250847999999998</v>
      </c>
      <c r="X96" s="183">
        <v>4.4999999999999999E-4</v>
      </c>
      <c r="Y96" s="45">
        <f t="shared" si="30"/>
        <v>2.4443099999999998</v>
      </c>
    </row>
    <row r="97" spans="1:25" s="6" customFormat="1" ht="33.75" x14ac:dyDescent="0.25">
      <c r="A97" s="346"/>
      <c r="B97" s="206" t="s">
        <v>111</v>
      </c>
      <c r="C97" s="207" t="s">
        <v>1115</v>
      </c>
      <c r="D97" s="207" t="s">
        <v>1133</v>
      </c>
      <c r="E97" s="207" t="s">
        <v>1134</v>
      </c>
      <c r="F97" s="207" t="s">
        <v>1135</v>
      </c>
      <c r="G97" s="207" t="s">
        <v>1136</v>
      </c>
      <c r="H97" s="209">
        <v>165</v>
      </c>
      <c r="I97" s="209">
        <v>6.6</v>
      </c>
      <c r="J97" s="214">
        <f t="shared" si="32"/>
        <v>1089</v>
      </c>
      <c r="K97" s="210">
        <f t="shared" si="33"/>
        <v>1089</v>
      </c>
      <c r="L97" s="211">
        <f t="shared" si="34"/>
        <v>1.4999999999999999E-2</v>
      </c>
      <c r="M97" s="210">
        <f t="shared" si="35"/>
        <v>16.335000000000001</v>
      </c>
      <c r="N97" s="212">
        <v>2.2499999999999999E-2</v>
      </c>
      <c r="O97" s="210">
        <f t="shared" si="36"/>
        <v>24.502499999999998</v>
      </c>
      <c r="P97" s="212">
        <v>3.3750000000000002E-4</v>
      </c>
      <c r="Q97" s="210">
        <f t="shared" si="26"/>
        <v>0.36753750000000002</v>
      </c>
      <c r="R97" s="210">
        <v>0.3</v>
      </c>
      <c r="S97" s="210">
        <f t="shared" si="27"/>
        <v>4.9005000000000001</v>
      </c>
      <c r="T97" s="210">
        <v>1.2</v>
      </c>
      <c r="U97" s="212">
        <f t="shared" si="28"/>
        <v>19.602</v>
      </c>
      <c r="V97" s="212">
        <v>3.3600000000000001E-3</v>
      </c>
      <c r="W97" s="213">
        <f t="shared" si="29"/>
        <v>3.6590400000000001</v>
      </c>
      <c r="X97" s="212">
        <v>4.4999999999999999E-4</v>
      </c>
      <c r="Y97" s="210">
        <f t="shared" si="30"/>
        <v>0.49004999999999999</v>
      </c>
    </row>
    <row r="98" spans="1:25" s="6" customFormat="1" ht="22.5" x14ac:dyDescent="0.25">
      <c r="A98" s="346"/>
      <c r="B98" s="206" t="s">
        <v>112</v>
      </c>
      <c r="C98" s="207" t="s">
        <v>1115</v>
      </c>
      <c r="D98" s="207" t="s">
        <v>1137</v>
      </c>
      <c r="E98" s="207" t="s">
        <v>1138</v>
      </c>
      <c r="F98" s="207" t="s">
        <v>1139</v>
      </c>
      <c r="G98" s="207" t="s">
        <v>1140</v>
      </c>
      <c r="H98" s="209">
        <v>642</v>
      </c>
      <c r="I98" s="209">
        <v>6.6</v>
      </c>
      <c r="J98" s="214">
        <f t="shared" si="32"/>
        <v>4237.2</v>
      </c>
      <c r="K98" s="210">
        <f t="shared" si="33"/>
        <v>4237.2</v>
      </c>
      <c r="L98" s="211">
        <f t="shared" si="34"/>
        <v>1.4999999999999999E-2</v>
      </c>
      <c r="M98" s="210">
        <f t="shared" si="35"/>
        <v>63.557999999999993</v>
      </c>
      <c r="N98" s="212">
        <v>2.2499999999999999E-2</v>
      </c>
      <c r="O98" s="210">
        <f t="shared" si="36"/>
        <v>95.336999999999989</v>
      </c>
      <c r="P98" s="212">
        <v>3.3750000000000002E-4</v>
      </c>
      <c r="Q98" s="210">
        <f t="shared" si="26"/>
        <v>1.4300550000000001</v>
      </c>
      <c r="R98" s="210">
        <v>0.3</v>
      </c>
      <c r="S98" s="210">
        <f t="shared" si="27"/>
        <v>19.067399999999996</v>
      </c>
      <c r="T98" s="210">
        <v>1.2</v>
      </c>
      <c r="U98" s="212">
        <f t="shared" si="28"/>
        <v>76.269599999999983</v>
      </c>
      <c r="V98" s="212">
        <v>3.3600000000000001E-3</v>
      </c>
      <c r="W98" s="213">
        <f t="shared" si="29"/>
        <v>14.236992000000001</v>
      </c>
      <c r="X98" s="212">
        <v>4.4999999999999999E-4</v>
      </c>
      <c r="Y98" s="210">
        <f t="shared" si="30"/>
        <v>1.9067399999999999</v>
      </c>
    </row>
    <row r="99" spans="1:25" ht="21" customHeight="1" x14ac:dyDescent="0.25">
      <c r="A99" s="346"/>
      <c r="B99" s="162" t="s">
        <v>113</v>
      </c>
      <c r="C99" s="163" t="s">
        <v>1115</v>
      </c>
      <c r="D99" s="163" t="s">
        <v>1141</v>
      </c>
      <c r="E99" s="163" t="s">
        <v>1142</v>
      </c>
      <c r="F99" s="163" t="s">
        <v>1143</v>
      </c>
      <c r="G99" s="163" t="s">
        <v>1144</v>
      </c>
      <c r="H99" s="165">
        <v>760</v>
      </c>
      <c r="I99" s="165">
        <v>6.6</v>
      </c>
      <c r="J99" s="168">
        <f t="shared" si="32"/>
        <v>5016</v>
      </c>
      <c r="K99" s="45">
        <f t="shared" si="33"/>
        <v>5016</v>
      </c>
      <c r="L99" s="3">
        <f t="shared" si="34"/>
        <v>1.4999999999999999E-2</v>
      </c>
      <c r="M99" s="45">
        <f t="shared" si="35"/>
        <v>75.239999999999995</v>
      </c>
      <c r="N99" s="183">
        <v>2.2499999999999999E-2</v>
      </c>
      <c r="O99" s="45">
        <f t="shared" si="36"/>
        <v>112.86</v>
      </c>
      <c r="P99" s="183">
        <v>3.3750000000000002E-4</v>
      </c>
      <c r="Q99" s="45">
        <f t="shared" si="26"/>
        <v>1.6929000000000001</v>
      </c>
      <c r="R99" s="45">
        <v>0.3</v>
      </c>
      <c r="S99" s="45">
        <f t="shared" si="27"/>
        <v>22.571999999999999</v>
      </c>
      <c r="T99" s="45">
        <v>1.2</v>
      </c>
      <c r="U99" s="183">
        <f t="shared" si="28"/>
        <v>90.287999999999997</v>
      </c>
      <c r="V99" s="183">
        <v>3.3600000000000001E-3</v>
      </c>
      <c r="W99" s="42">
        <f t="shared" si="29"/>
        <v>16.853760000000001</v>
      </c>
      <c r="X99" s="183">
        <v>4.4999999999999999E-4</v>
      </c>
      <c r="Y99" s="45">
        <f t="shared" si="30"/>
        <v>2.2572000000000001</v>
      </c>
    </row>
    <row r="100" spans="1:25" x14ac:dyDescent="0.25">
      <c r="A100" s="346"/>
      <c r="B100" s="162" t="s">
        <v>39</v>
      </c>
      <c r="C100" s="163" t="s">
        <v>1115</v>
      </c>
      <c r="D100" s="163" t="s">
        <v>1145</v>
      </c>
      <c r="E100" s="163" t="s">
        <v>1146</v>
      </c>
      <c r="F100" s="163" t="s">
        <v>1147</v>
      </c>
      <c r="G100" s="163" t="s">
        <v>1148</v>
      </c>
      <c r="H100" s="165">
        <v>245</v>
      </c>
      <c r="I100" s="165">
        <v>6.6</v>
      </c>
      <c r="J100" s="168">
        <f t="shared" si="32"/>
        <v>1617</v>
      </c>
      <c r="K100" s="45">
        <f t="shared" si="33"/>
        <v>1617</v>
      </c>
      <c r="L100" s="3">
        <f t="shared" si="34"/>
        <v>1.4999999999999999E-2</v>
      </c>
      <c r="M100" s="45">
        <f t="shared" si="35"/>
        <v>24.254999999999999</v>
      </c>
      <c r="N100" s="183">
        <v>2.2499999999999999E-2</v>
      </c>
      <c r="O100" s="45">
        <f t="shared" si="36"/>
        <v>36.3825</v>
      </c>
      <c r="P100" s="183">
        <v>3.3750000000000002E-4</v>
      </c>
      <c r="Q100" s="45">
        <f t="shared" si="26"/>
        <v>0.54573749999999999</v>
      </c>
      <c r="R100" s="45">
        <v>0.3</v>
      </c>
      <c r="S100" s="45">
        <f t="shared" si="27"/>
        <v>7.2764999999999995</v>
      </c>
      <c r="T100" s="45">
        <v>1.2</v>
      </c>
      <c r="U100" s="183">
        <f t="shared" si="28"/>
        <v>29.105999999999998</v>
      </c>
      <c r="V100" s="183">
        <v>3.3600000000000001E-3</v>
      </c>
      <c r="W100" s="42">
        <f t="shared" si="29"/>
        <v>5.4331200000000006</v>
      </c>
      <c r="X100" s="183">
        <v>4.4999999999999999E-4</v>
      </c>
      <c r="Y100" s="45">
        <f t="shared" si="30"/>
        <v>0.72765000000000002</v>
      </c>
    </row>
    <row r="101" spans="1:25" ht="22.5" x14ac:dyDescent="0.25">
      <c r="A101" s="346"/>
      <c r="B101" s="162" t="s">
        <v>114</v>
      </c>
      <c r="C101" s="163" t="s">
        <v>1115</v>
      </c>
      <c r="D101" s="163" t="s">
        <v>1149</v>
      </c>
      <c r="E101" s="163" t="s">
        <v>1150</v>
      </c>
      <c r="F101" s="163" t="s">
        <v>1151</v>
      </c>
      <c r="G101" s="163" t="s">
        <v>1152</v>
      </c>
      <c r="H101" s="165">
        <v>217</v>
      </c>
      <c r="I101" s="165">
        <v>6.6</v>
      </c>
      <c r="J101" s="168">
        <f t="shared" si="32"/>
        <v>1432.1999999999998</v>
      </c>
      <c r="K101" s="45">
        <f t="shared" si="33"/>
        <v>1432.1999999999998</v>
      </c>
      <c r="L101" s="3">
        <f t="shared" si="34"/>
        <v>1.4999999999999999E-2</v>
      </c>
      <c r="M101" s="45">
        <f t="shared" si="35"/>
        <v>21.482999999999997</v>
      </c>
      <c r="N101" s="183">
        <v>2.2499999999999999E-2</v>
      </c>
      <c r="O101" s="45">
        <f t="shared" si="36"/>
        <v>32.224499999999992</v>
      </c>
      <c r="P101" s="183">
        <v>3.3750000000000002E-4</v>
      </c>
      <c r="Q101" s="45">
        <f t="shared" si="26"/>
        <v>0.48336749999999995</v>
      </c>
      <c r="R101" s="45">
        <v>0.3</v>
      </c>
      <c r="S101" s="45">
        <f t="shared" si="27"/>
        <v>6.4448999999999987</v>
      </c>
      <c r="T101" s="45">
        <v>1.2</v>
      </c>
      <c r="U101" s="183">
        <f t="shared" si="28"/>
        <v>25.779599999999995</v>
      </c>
      <c r="V101" s="183">
        <v>3.3600000000000001E-3</v>
      </c>
      <c r="W101" s="42">
        <f t="shared" si="29"/>
        <v>4.8121919999999996</v>
      </c>
      <c r="X101" s="183">
        <v>4.4999999999999999E-4</v>
      </c>
      <c r="Y101" s="45">
        <f t="shared" si="30"/>
        <v>0.6444899999999999</v>
      </c>
    </row>
    <row r="102" spans="1:25" x14ac:dyDescent="0.25">
      <c r="A102" s="345" t="s">
        <v>0</v>
      </c>
      <c r="B102" s="345"/>
      <c r="C102" s="345"/>
      <c r="D102" s="345"/>
      <c r="E102" s="345"/>
      <c r="F102" s="345"/>
      <c r="G102" s="345"/>
      <c r="H102" s="345"/>
      <c r="I102" s="345"/>
      <c r="J102" s="345"/>
      <c r="K102" s="45">
        <f t="shared" si="33"/>
        <v>0</v>
      </c>
      <c r="L102" s="3">
        <f t="shared" si="34"/>
        <v>1.4999999999999999E-2</v>
      </c>
      <c r="M102" s="45">
        <f t="shared" si="35"/>
        <v>0</v>
      </c>
      <c r="N102" s="183">
        <v>2.2499999999999999E-2</v>
      </c>
      <c r="O102" s="45">
        <f t="shared" si="36"/>
        <v>0</v>
      </c>
      <c r="P102" s="183">
        <v>3.3750000000000002E-4</v>
      </c>
      <c r="Q102" s="45">
        <f t="shared" si="26"/>
        <v>0</v>
      </c>
      <c r="R102" s="45">
        <v>0.3</v>
      </c>
      <c r="S102" s="45">
        <f t="shared" si="27"/>
        <v>0</v>
      </c>
      <c r="T102" s="45">
        <v>1.2</v>
      </c>
      <c r="U102" s="183">
        <f t="shared" si="28"/>
        <v>0</v>
      </c>
      <c r="V102" s="183">
        <v>3.3600000000000001E-3</v>
      </c>
      <c r="W102" s="42">
        <f t="shared" si="29"/>
        <v>0</v>
      </c>
      <c r="X102" s="183">
        <v>4.4999999999999999E-4</v>
      </c>
      <c r="Y102" s="45">
        <f t="shared" si="30"/>
        <v>0</v>
      </c>
    </row>
    <row r="103" spans="1:25" x14ac:dyDescent="0.25">
      <c r="A103" s="345" t="s">
        <v>1</v>
      </c>
      <c r="B103" s="345" t="s">
        <v>2</v>
      </c>
      <c r="C103" s="345" t="s">
        <v>254</v>
      </c>
      <c r="D103" s="345" t="s">
        <v>3</v>
      </c>
      <c r="E103" s="345"/>
      <c r="F103" s="345"/>
      <c r="G103" s="345"/>
      <c r="H103" s="166" t="s">
        <v>4</v>
      </c>
      <c r="I103" s="166" t="s">
        <v>5</v>
      </c>
      <c r="J103" s="166" t="s">
        <v>6</v>
      </c>
      <c r="K103" s="45"/>
      <c r="L103" s="3"/>
      <c r="M103" s="45"/>
      <c r="N103" s="183"/>
      <c r="O103" s="45"/>
      <c r="P103" s="183"/>
      <c r="Q103" s="45"/>
      <c r="R103" s="45"/>
      <c r="S103" s="45"/>
      <c r="T103" s="45"/>
      <c r="U103" s="183"/>
      <c r="V103" s="183"/>
      <c r="W103" s="42"/>
      <c r="X103" s="183"/>
      <c r="Y103" s="45"/>
    </row>
    <row r="104" spans="1:25" x14ac:dyDescent="0.25">
      <c r="A104" s="345"/>
      <c r="B104" s="345"/>
      <c r="C104" s="345"/>
      <c r="D104" s="345" t="s">
        <v>7</v>
      </c>
      <c r="E104" s="345"/>
      <c r="F104" s="345" t="s">
        <v>8</v>
      </c>
      <c r="G104" s="345"/>
      <c r="H104" s="166" t="s">
        <v>9</v>
      </c>
      <c r="I104" s="166" t="s">
        <v>9</v>
      </c>
      <c r="J104" s="166" t="s">
        <v>10</v>
      </c>
      <c r="K104" s="45"/>
      <c r="L104" s="3"/>
      <c r="M104" s="45"/>
      <c r="N104" s="183"/>
      <c r="O104" s="45"/>
      <c r="P104" s="183"/>
      <c r="Q104" s="45"/>
      <c r="R104" s="45"/>
      <c r="S104" s="45"/>
      <c r="T104" s="45"/>
      <c r="U104" s="183"/>
      <c r="V104" s="183"/>
      <c r="W104" s="42"/>
      <c r="X104" s="183"/>
      <c r="Y104" s="45"/>
    </row>
    <row r="105" spans="1:25" ht="22.5" x14ac:dyDescent="0.25">
      <c r="A105" s="167">
        <v>9</v>
      </c>
      <c r="B105" s="162" t="s">
        <v>115</v>
      </c>
      <c r="C105" s="163" t="s">
        <v>1115</v>
      </c>
      <c r="D105" s="163" t="s">
        <v>1153</v>
      </c>
      <c r="E105" s="163" t="s">
        <v>1154</v>
      </c>
      <c r="F105" s="163" t="s">
        <v>1155</v>
      </c>
      <c r="G105" s="163" t="s">
        <v>1156</v>
      </c>
      <c r="H105" s="165">
        <v>156</v>
      </c>
      <c r="I105" s="165">
        <v>6.6</v>
      </c>
      <c r="J105" s="168">
        <f>I105*H105</f>
        <v>1029.5999999999999</v>
      </c>
      <c r="K105" s="45">
        <f t="shared" si="33"/>
        <v>1029.5999999999999</v>
      </c>
      <c r="L105" s="3">
        <f t="shared" si="34"/>
        <v>1.4999999999999999E-2</v>
      </c>
      <c r="M105" s="45">
        <f t="shared" si="35"/>
        <v>15.443999999999997</v>
      </c>
      <c r="N105" s="183">
        <v>2.2499999999999999E-2</v>
      </c>
      <c r="O105" s="45">
        <f t="shared" si="36"/>
        <v>23.165999999999997</v>
      </c>
      <c r="P105" s="183">
        <v>3.3750000000000002E-4</v>
      </c>
      <c r="Q105" s="45">
        <f t="shared" ref="Q105:Q139" si="37">P105*K105</f>
        <v>0.34748999999999997</v>
      </c>
      <c r="R105" s="45">
        <v>0.3</v>
      </c>
      <c r="S105" s="45">
        <f t="shared" ref="S105:S139" si="38">R105*M105</f>
        <v>4.6331999999999987</v>
      </c>
      <c r="T105" s="45">
        <v>1.2</v>
      </c>
      <c r="U105" s="183">
        <f t="shared" ref="U105:U139" si="39">T105*M105</f>
        <v>18.532799999999995</v>
      </c>
      <c r="V105" s="183">
        <v>3.3600000000000001E-3</v>
      </c>
      <c r="W105" s="42">
        <f t="shared" ref="W105:W139" si="40">V105*K105</f>
        <v>3.4594559999999999</v>
      </c>
      <c r="X105" s="183">
        <v>4.4999999999999999E-4</v>
      </c>
      <c r="Y105" s="45">
        <f t="shared" ref="Y105:Y139" si="41">X105*K105</f>
        <v>0.46331999999999995</v>
      </c>
    </row>
    <row r="106" spans="1:25" x14ac:dyDescent="0.25">
      <c r="A106" s="346">
        <v>10</v>
      </c>
      <c r="B106" s="162" t="s">
        <v>116</v>
      </c>
      <c r="C106" s="163" t="s">
        <v>1157</v>
      </c>
      <c r="D106" s="163" t="s">
        <v>1158</v>
      </c>
      <c r="E106" s="163" t="s">
        <v>1159</v>
      </c>
      <c r="F106" s="163" t="s">
        <v>1160</v>
      </c>
      <c r="G106" s="163" t="s">
        <v>1161</v>
      </c>
      <c r="H106" s="165">
        <v>353</v>
      </c>
      <c r="I106" s="165">
        <v>6.6</v>
      </c>
      <c r="J106" s="168">
        <f t="shared" ref="J106:J114" si="42">I106*H106</f>
        <v>2329.7999999999997</v>
      </c>
      <c r="K106" s="45">
        <f t="shared" si="33"/>
        <v>2329.7999999999997</v>
      </c>
      <c r="L106" s="3">
        <f t="shared" si="34"/>
        <v>1.4999999999999999E-2</v>
      </c>
      <c r="M106" s="45">
        <f t="shared" si="35"/>
        <v>34.946999999999996</v>
      </c>
      <c r="N106" s="183">
        <v>2.2499999999999999E-2</v>
      </c>
      <c r="O106" s="45">
        <f t="shared" si="36"/>
        <v>52.42049999999999</v>
      </c>
      <c r="P106" s="183">
        <v>3.3750000000000002E-4</v>
      </c>
      <c r="Q106" s="45">
        <f t="shared" si="37"/>
        <v>0.78630749999999994</v>
      </c>
      <c r="R106" s="45">
        <v>0.3</v>
      </c>
      <c r="S106" s="45">
        <f t="shared" si="38"/>
        <v>10.484099999999998</v>
      </c>
      <c r="T106" s="45">
        <v>1.2</v>
      </c>
      <c r="U106" s="183">
        <f t="shared" si="39"/>
        <v>41.936399999999992</v>
      </c>
      <c r="V106" s="183">
        <v>3.3600000000000001E-3</v>
      </c>
      <c r="W106" s="42">
        <f t="shared" si="40"/>
        <v>7.8281279999999995</v>
      </c>
      <c r="X106" s="183">
        <v>4.4999999999999999E-4</v>
      </c>
      <c r="Y106" s="45">
        <f t="shared" si="41"/>
        <v>1.0484099999999998</v>
      </c>
    </row>
    <row r="107" spans="1:25" x14ac:dyDescent="0.25">
      <c r="A107" s="346"/>
      <c r="B107" s="162" t="s">
        <v>117</v>
      </c>
      <c r="C107" s="163" t="s">
        <v>1157</v>
      </c>
      <c r="D107" s="163" t="s">
        <v>1162</v>
      </c>
      <c r="E107" s="163" t="s">
        <v>1163</v>
      </c>
      <c r="F107" s="163" t="s">
        <v>1164</v>
      </c>
      <c r="G107" s="163" t="s">
        <v>1165</v>
      </c>
      <c r="H107" s="165">
        <v>357</v>
      </c>
      <c r="I107" s="165">
        <v>6.6</v>
      </c>
      <c r="J107" s="168">
        <f t="shared" si="42"/>
        <v>2356.1999999999998</v>
      </c>
      <c r="K107" s="45">
        <f t="shared" si="33"/>
        <v>2356.1999999999998</v>
      </c>
      <c r="L107" s="3">
        <f t="shared" si="34"/>
        <v>1.4999999999999999E-2</v>
      </c>
      <c r="M107" s="45">
        <f t="shared" si="35"/>
        <v>35.342999999999996</v>
      </c>
      <c r="N107" s="183">
        <v>2.2499999999999999E-2</v>
      </c>
      <c r="O107" s="45">
        <f t="shared" si="36"/>
        <v>53.014499999999991</v>
      </c>
      <c r="P107" s="183">
        <v>3.3750000000000002E-4</v>
      </c>
      <c r="Q107" s="45">
        <f t="shared" si="37"/>
        <v>0.79521750000000002</v>
      </c>
      <c r="R107" s="45">
        <v>0.3</v>
      </c>
      <c r="S107" s="45">
        <f t="shared" si="38"/>
        <v>10.602899999999998</v>
      </c>
      <c r="T107" s="45">
        <v>1.2</v>
      </c>
      <c r="U107" s="183">
        <f t="shared" si="39"/>
        <v>42.411599999999993</v>
      </c>
      <c r="V107" s="183">
        <v>3.3600000000000001E-3</v>
      </c>
      <c r="W107" s="42">
        <f t="shared" si="40"/>
        <v>7.9168319999999994</v>
      </c>
      <c r="X107" s="183">
        <v>4.4999999999999999E-4</v>
      </c>
      <c r="Y107" s="45">
        <f t="shared" si="41"/>
        <v>1.06029</v>
      </c>
    </row>
    <row r="108" spans="1:25" x14ac:dyDescent="0.25">
      <c r="A108" s="346"/>
      <c r="B108" s="162" t="s">
        <v>118</v>
      </c>
      <c r="C108" s="163" t="s">
        <v>1157</v>
      </c>
      <c r="D108" s="163" t="s">
        <v>1166</v>
      </c>
      <c r="E108" s="163" t="s">
        <v>1167</v>
      </c>
      <c r="F108" s="163" t="s">
        <v>1168</v>
      </c>
      <c r="G108" s="163" t="s">
        <v>1169</v>
      </c>
      <c r="H108" s="165">
        <v>211</v>
      </c>
      <c r="I108" s="165">
        <v>6.6</v>
      </c>
      <c r="J108" s="168">
        <f t="shared" si="42"/>
        <v>1392.6</v>
      </c>
      <c r="K108" s="45">
        <f t="shared" si="33"/>
        <v>1392.6</v>
      </c>
      <c r="L108" s="3">
        <f t="shared" si="34"/>
        <v>1.4999999999999999E-2</v>
      </c>
      <c r="M108" s="45">
        <f t="shared" si="35"/>
        <v>20.888999999999999</v>
      </c>
      <c r="N108" s="183">
        <v>2.2499999999999999E-2</v>
      </c>
      <c r="O108" s="45">
        <f t="shared" si="36"/>
        <v>31.333499999999997</v>
      </c>
      <c r="P108" s="183">
        <v>3.3750000000000002E-4</v>
      </c>
      <c r="Q108" s="45">
        <f t="shared" si="37"/>
        <v>0.47000249999999999</v>
      </c>
      <c r="R108" s="45">
        <v>0.3</v>
      </c>
      <c r="S108" s="45">
        <f t="shared" si="38"/>
        <v>6.2666999999999993</v>
      </c>
      <c r="T108" s="45">
        <v>1.2</v>
      </c>
      <c r="U108" s="183">
        <f t="shared" si="39"/>
        <v>25.066799999999997</v>
      </c>
      <c r="V108" s="183">
        <v>3.3600000000000001E-3</v>
      </c>
      <c r="W108" s="42">
        <f t="shared" si="40"/>
        <v>4.6791359999999997</v>
      </c>
      <c r="X108" s="183">
        <v>4.4999999999999999E-4</v>
      </c>
      <c r="Y108" s="45">
        <f t="shared" si="41"/>
        <v>0.62666999999999995</v>
      </c>
    </row>
    <row r="109" spans="1:25" x14ac:dyDescent="0.25">
      <c r="A109" s="346"/>
      <c r="B109" s="162" t="s">
        <v>1170</v>
      </c>
      <c r="C109" s="163" t="s">
        <v>1157</v>
      </c>
      <c r="D109" s="163" t="s">
        <v>1171</v>
      </c>
      <c r="E109" s="163" t="s">
        <v>1172</v>
      </c>
      <c r="F109" s="163" t="s">
        <v>1173</v>
      </c>
      <c r="G109" s="163" t="s">
        <v>1174</v>
      </c>
      <c r="H109" s="165">
        <v>271</v>
      </c>
      <c r="I109" s="165">
        <v>6.6</v>
      </c>
      <c r="J109" s="168">
        <f t="shared" si="42"/>
        <v>1788.6</v>
      </c>
      <c r="K109" s="45">
        <f t="shared" si="33"/>
        <v>1788.6</v>
      </c>
      <c r="L109" s="3">
        <f t="shared" si="34"/>
        <v>1.4999999999999999E-2</v>
      </c>
      <c r="M109" s="45">
        <f t="shared" si="35"/>
        <v>26.828999999999997</v>
      </c>
      <c r="N109" s="183">
        <v>2.2499999999999999E-2</v>
      </c>
      <c r="O109" s="45">
        <f t="shared" si="36"/>
        <v>40.243499999999997</v>
      </c>
      <c r="P109" s="183">
        <v>3.3750000000000002E-4</v>
      </c>
      <c r="Q109" s="45">
        <f t="shared" si="37"/>
        <v>0.60365250000000004</v>
      </c>
      <c r="R109" s="45">
        <v>0.3</v>
      </c>
      <c r="S109" s="45">
        <f t="shared" si="38"/>
        <v>8.0486999999999984</v>
      </c>
      <c r="T109" s="45">
        <v>1.2</v>
      </c>
      <c r="U109" s="183">
        <f t="shared" si="39"/>
        <v>32.194799999999994</v>
      </c>
      <c r="V109" s="183">
        <v>3.3600000000000001E-3</v>
      </c>
      <c r="W109" s="42">
        <f t="shared" si="40"/>
        <v>6.0096959999999999</v>
      </c>
      <c r="X109" s="183">
        <v>4.4999999999999999E-4</v>
      </c>
      <c r="Y109" s="45">
        <f t="shared" si="41"/>
        <v>0.80486999999999997</v>
      </c>
    </row>
    <row r="110" spans="1:25" x14ac:dyDescent="0.25">
      <c r="A110" s="346"/>
      <c r="B110" s="162" t="s">
        <v>119</v>
      </c>
      <c r="C110" s="163" t="s">
        <v>1157</v>
      </c>
      <c r="D110" s="163" t="s">
        <v>1175</v>
      </c>
      <c r="E110" s="163" t="s">
        <v>1176</v>
      </c>
      <c r="F110" s="163" t="s">
        <v>1177</v>
      </c>
      <c r="G110" s="163" t="s">
        <v>1178</v>
      </c>
      <c r="H110" s="165">
        <v>325</v>
      </c>
      <c r="I110" s="165">
        <v>6.6</v>
      </c>
      <c r="J110" s="168">
        <f t="shared" si="42"/>
        <v>2145</v>
      </c>
      <c r="K110" s="45">
        <f t="shared" si="33"/>
        <v>2145</v>
      </c>
      <c r="L110" s="3">
        <f t="shared" si="34"/>
        <v>1.4999999999999999E-2</v>
      </c>
      <c r="M110" s="45">
        <f t="shared" si="35"/>
        <v>32.174999999999997</v>
      </c>
      <c r="N110" s="183">
        <v>2.2499999999999999E-2</v>
      </c>
      <c r="O110" s="45">
        <f t="shared" si="36"/>
        <v>48.262499999999996</v>
      </c>
      <c r="P110" s="183">
        <v>3.3750000000000002E-4</v>
      </c>
      <c r="Q110" s="45">
        <f t="shared" si="37"/>
        <v>0.72393750000000001</v>
      </c>
      <c r="R110" s="45">
        <v>0.3</v>
      </c>
      <c r="S110" s="45">
        <f t="shared" si="38"/>
        <v>9.6524999999999981</v>
      </c>
      <c r="T110" s="45">
        <v>1.2</v>
      </c>
      <c r="U110" s="183">
        <f t="shared" si="39"/>
        <v>38.609999999999992</v>
      </c>
      <c r="V110" s="183">
        <v>3.3600000000000001E-3</v>
      </c>
      <c r="W110" s="42">
        <f t="shared" si="40"/>
        <v>7.2072000000000003</v>
      </c>
      <c r="X110" s="183">
        <v>4.4999999999999999E-4</v>
      </c>
      <c r="Y110" s="45">
        <f t="shared" si="41"/>
        <v>0.96524999999999994</v>
      </c>
    </row>
    <row r="111" spans="1:25" ht="26.45" customHeight="1" x14ac:dyDescent="0.25">
      <c r="A111" s="346"/>
      <c r="B111" s="162" t="s">
        <v>120</v>
      </c>
      <c r="C111" s="163" t="s">
        <v>1157</v>
      </c>
      <c r="D111" s="163" t="s">
        <v>1179</v>
      </c>
      <c r="E111" s="163" t="s">
        <v>1180</v>
      </c>
      <c r="F111" s="163" t="s">
        <v>1181</v>
      </c>
      <c r="G111" s="163" t="s">
        <v>1182</v>
      </c>
      <c r="H111" s="165">
        <v>378</v>
      </c>
      <c r="I111" s="165">
        <v>6.6</v>
      </c>
      <c r="J111" s="168">
        <f t="shared" si="42"/>
        <v>2494.7999999999997</v>
      </c>
      <c r="K111" s="45">
        <f t="shared" si="33"/>
        <v>2494.7999999999997</v>
      </c>
      <c r="L111" s="3">
        <f t="shared" si="34"/>
        <v>1.4999999999999999E-2</v>
      </c>
      <c r="M111" s="45">
        <f t="shared" si="35"/>
        <v>37.421999999999997</v>
      </c>
      <c r="N111" s="183">
        <v>2.2499999999999999E-2</v>
      </c>
      <c r="O111" s="45">
        <f t="shared" si="36"/>
        <v>56.132999999999988</v>
      </c>
      <c r="P111" s="183">
        <v>3.3750000000000002E-4</v>
      </c>
      <c r="Q111" s="45">
        <f t="shared" si="37"/>
        <v>0.84199499999999994</v>
      </c>
      <c r="R111" s="45">
        <v>0.3</v>
      </c>
      <c r="S111" s="45">
        <f t="shared" si="38"/>
        <v>11.226599999999999</v>
      </c>
      <c r="T111" s="45">
        <v>1.2</v>
      </c>
      <c r="U111" s="183">
        <f t="shared" si="39"/>
        <v>44.906399999999998</v>
      </c>
      <c r="V111" s="183">
        <v>3.3600000000000001E-3</v>
      </c>
      <c r="W111" s="42">
        <f t="shared" si="40"/>
        <v>8.3825279999999989</v>
      </c>
      <c r="X111" s="183">
        <v>4.4999999999999999E-4</v>
      </c>
      <c r="Y111" s="45">
        <f t="shared" si="41"/>
        <v>1.1226599999999998</v>
      </c>
    </row>
    <row r="112" spans="1:25" x14ac:dyDescent="0.25">
      <c r="A112" s="346"/>
      <c r="B112" s="162" t="s">
        <v>121</v>
      </c>
      <c r="C112" s="163" t="s">
        <v>1157</v>
      </c>
      <c r="D112" s="163" t="s">
        <v>1183</v>
      </c>
      <c r="E112" s="163" t="s">
        <v>1184</v>
      </c>
      <c r="F112" s="163" t="s">
        <v>1185</v>
      </c>
      <c r="G112" s="163" t="s">
        <v>1186</v>
      </c>
      <c r="H112" s="165">
        <v>356</v>
      </c>
      <c r="I112" s="165">
        <v>6.6</v>
      </c>
      <c r="J112" s="168">
        <f t="shared" si="42"/>
        <v>2349.6</v>
      </c>
      <c r="K112" s="45">
        <f t="shared" si="33"/>
        <v>2349.6</v>
      </c>
      <c r="L112" s="3">
        <f t="shared" si="34"/>
        <v>1.4999999999999999E-2</v>
      </c>
      <c r="M112" s="45">
        <f t="shared" si="35"/>
        <v>35.244</v>
      </c>
      <c r="N112" s="183">
        <v>2.2499999999999999E-2</v>
      </c>
      <c r="O112" s="45">
        <f t="shared" si="36"/>
        <v>52.865999999999993</v>
      </c>
      <c r="P112" s="183">
        <v>3.3750000000000002E-4</v>
      </c>
      <c r="Q112" s="45">
        <f t="shared" si="37"/>
        <v>0.79298999999999997</v>
      </c>
      <c r="R112" s="45">
        <v>0.3</v>
      </c>
      <c r="S112" s="45">
        <f t="shared" si="38"/>
        <v>10.5732</v>
      </c>
      <c r="T112" s="45">
        <v>1.2</v>
      </c>
      <c r="U112" s="183">
        <f t="shared" si="39"/>
        <v>42.2928</v>
      </c>
      <c r="V112" s="183">
        <v>3.3600000000000001E-3</v>
      </c>
      <c r="W112" s="42">
        <f t="shared" si="40"/>
        <v>7.8946560000000003</v>
      </c>
      <c r="X112" s="183">
        <v>4.4999999999999999E-4</v>
      </c>
      <c r="Y112" s="45">
        <f t="shared" si="41"/>
        <v>1.05732</v>
      </c>
    </row>
    <row r="113" spans="1:25" x14ac:dyDescent="0.25">
      <c r="A113" s="346"/>
      <c r="B113" s="162" t="s">
        <v>116</v>
      </c>
      <c r="C113" s="163" t="s">
        <v>1157</v>
      </c>
      <c r="D113" s="163" t="s">
        <v>1187</v>
      </c>
      <c r="E113" s="163" t="s">
        <v>1188</v>
      </c>
      <c r="F113" s="163" t="s">
        <v>1189</v>
      </c>
      <c r="G113" s="163" t="s">
        <v>1190</v>
      </c>
      <c r="H113" s="165">
        <v>212</v>
      </c>
      <c r="I113" s="165">
        <v>6.6</v>
      </c>
      <c r="J113" s="168">
        <f t="shared" si="42"/>
        <v>1399.1999999999998</v>
      </c>
      <c r="K113" s="45">
        <f t="shared" si="33"/>
        <v>1399.1999999999998</v>
      </c>
      <c r="L113" s="3">
        <f t="shared" si="34"/>
        <v>1.4999999999999999E-2</v>
      </c>
      <c r="M113" s="45">
        <f t="shared" si="35"/>
        <v>20.987999999999996</v>
      </c>
      <c r="N113" s="183">
        <v>2.2499999999999999E-2</v>
      </c>
      <c r="O113" s="45">
        <f t="shared" si="36"/>
        <v>31.481999999999996</v>
      </c>
      <c r="P113" s="183">
        <v>3.3750000000000002E-4</v>
      </c>
      <c r="Q113" s="45">
        <f t="shared" si="37"/>
        <v>0.47222999999999998</v>
      </c>
      <c r="R113" s="45">
        <v>0.3</v>
      </c>
      <c r="S113" s="45">
        <f t="shared" si="38"/>
        <v>6.2963999999999984</v>
      </c>
      <c r="T113" s="45">
        <v>1.2</v>
      </c>
      <c r="U113" s="183">
        <f t="shared" si="39"/>
        <v>25.185599999999994</v>
      </c>
      <c r="V113" s="183">
        <v>3.3600000000000001E-3</v>
      </c>
      <c r="W113" s="42">
        <f t="shared" si="40"/>
        <v>4.7013119999999997</v>
      </c>
      <c r="X113" s="183">
        <v>4.4999999999999999E-4</v>
      </c>
      <c r="Y113" s="45">
        <f t="shared" si="41"/>
        <v>0.62963999999999987</v>
      </c>
    </row>
    <row r="114" spans="1:25" ht="22.5" x14ac:dyDescent="0.25">
      <c r="A114" s="346"/>
      <c r="B114" s="162" t="s">
        <v>122</v>
      </c>
      <c r="C114" s="163" t="s">
        <v>1157</v>
      </c>
      <c r="D114" s="163" t="s">
        <v>1191</v>
      </c>
      <c r="E114" s="163" t="s">
        <v>1192</v>
      </c>
      <c r="F114" s="163" t="s">
        <v>1193</v>
      </c>
      <c r="G114" s="163" t="s">
        <v>1194</v>
      </c>
      <c r="H114" s="165">
        <v>185</v>
      </c>
      <c r="I114" s="165">
        <v>6.6</v>
      </c>
      <c r="J114" s="168">
        <f t="shared" si="42"/>
        <v>1221</v>
      </c>
      <c r="K114" s="45">
        <f t="shared" si="33"/>
        <v>1221</v>
      </c>
      <c r="L114" s="3">
        <f t="shared" si="34"/>
        <v>1.4999999999999999E-2</v>
      </c>
      <c r="M114" s="45">
        <f t="shared" si="35"/>
        <v>18.314999999999998</v>
      </c>
      <c r="N114" s="183">
        <v>2.2499999999999999E-2</v>
      </c>
      <c r="O114" s="45">
        <f t="shared" si="36"/>
        <v>27.4725</v>
      </c>
      <c r="P114" s="183">
        <v>3.3750000000000002E-4</v>
      </c>
      <c r="Q114" s="45">
        <f t="shared" si="37"/>
        <v>0.4120875</v>
      </c>
      <c r="R114" s="45">
        <v>0.3</v>
      </c>
      <c r="S114" s="45">
        <f t="shared" si="38"/>
        <v>5.4944999999999995</v>
      </c>
      <c r="T114" s="45">
        <v>1.2</v>
      </c>
      <c r="U114" s="183">
        <f t="shared" si="39"/>
        <v>21.977999999999998</v>
      </c>
      <c r="V114" s="183">
        <v>3.3600000000000001E-3</v>
      </c>
      <c r="W114" s="42">
        <f t="shared" si="40"/>
        <v>4.1025600000000004</v>
      </c>
      <c r="X114" s="183">
        <v>4.4999999999999999E-4</v>
      </c>
      <c r="Y114" s="45">
        <f t="shared" si="41"/>
        <v>0.54944999999999999</v>
      </c>
    </row>
    <row r="115" spans="1:25" ht="22.5" x14ac:dyDescent="0.25">
      <c r="A115" s="346">
        <v>11</v>
      </c>
      <c r="B115" s="162" t="s">
        <v>126</v>
      </c>
      <c r="C115" s="163" t="s">
        <v>1195</v>
      </c>
      <c r="D115" s="163" t="s">
        <v>1196</v>
      </c>
      <c r="E115" s="163" t="s">
        <v>1197</v>
      </c>
      <c r="F115" s="163" t="s">
        <v>1198</v>
      </c>
      <c r="G115" s="163" t="s">
        <v>1199</v>
      </c>
      <c r="H115" s="168">
        <v>278</v>
      </c>
      <c r="I115" s="165">
        <v>6.6</v>
      </c>
      <c r="J115" s="165">
        <f t="shared" ref="J115:J138" si="43">I115*H115</f>
        <v>1834.8</v>
      </c>
      <c r="K115" s="45">
        <f t="shared" ref="K115:K145" si="44">J115*$K$3</f>
        <v>1834.8</v>
      </c>
      <c r="L115" s="3">
        <f t="shared" ref="L115:L145" si="45">$L$3</f>
        <v>1.4999999999999999E-2</v>
      </c>
      <c r="M115" s="45">
        <f t="shared" ref="M115:M145" si="46">K115*L115</f>
        <v>27.521999999999998</v>
      </c>
      <c r="N115" s="183">
        <v>2.2499999999999999E-2</v>
      </c>
      <c r="O115" s="45">
        <f t="shared" ref="O115:O145" si="47">N115*K115</f>
        <v>41.282999999999994</v>
      </c>
      <c r="P115" s="183">
        <v>3.3750000000000002E-4</v>
      </c>
      <c r="Q115" s="45">
        <f t="shared" si="37"/>
        <v>0.61924500000000005</v>
      </c>
      <c r="R115" s="45">
        <v>0.3</v>
      </c>
      <c r="S115" s="45">
        <f t="shared" si="38"/>
        <v>8.2565999999999988</v>
      </c>
      <c r="T115" s="45">
        <v>1.2</v>
      </c>
      <c r="U115" s="183">
        <f t="shared" si="39"/>
        <v>33.026399999999995</v>
      </c>
      <c r="V115" s="183">
        <v>3.3600000000000001E-3</v>
      </c>
      <c r="W115" s="42">
        <f t="shared" si="40"/>
        <v>6.1649279999999997</v>
      </c>
      <c r="X115" s="183">
        <v>4.4999999999999999E-4</v>
      </c>
      <c r="Y115" s="45">
        <f t="shared" si="41"/>
        <v>0.82565999999999995</v>
      </c>
    </row>
    <row r="116" spans="1:25" ht="22.5" x14ac:dyDescent="0.25">
      <c r="A116" s="346"/>
      <c r="B116" s="162" t="s">
        <v>122</v>
      </c>
      <c r="C116" s="163" t="s">
        <v>1195</v>
      </c>
      <c r="D116" s="163" t="s">
        <v>1200</v>
      </c>
      <c r="E116" s="163" t="s">
        <v>1201</v>
      </c>
      <c r="F116" s="163" t="s">
        <v>1202</v>
      </c>
      <c r="G116" s="163" t="s">
        <v>1203</v>
      </c>
      <c r="H116" s="168">
        <v>184</v>
      </c>
      <c r="I116" s="165">
        <v>6.6</v>
      </c>
      <c r="J116" s="165">
        <f t="shared" si="43"/>
        <v>1214.3999999999999</v>
      </c>
      <c r="K116" s="45">
        <f t="shared" si="44"/>
        <v>1214.3999999999999</v>
      </c>
      <c r="L116" s="3">
        <f t="shared" si="45"/>
        <v>1.4999999999999999E-2</v>
      </c>
      <c r="M116" s="45">
        <f t="shared" si="46"/>
        <v>18.215999999999998</v>
      </c>
      <c r="N116" s="183">
        <v>2.2499999999999999E-2</v>
      </c>
      <c r="O116" s="45">
        <f t="shared" si="47"/>
        <v>27.323999999999995</v>
      </c>
      <c r="P116" s="183">
        <v>3.3750000000000002E-4</v>
      </c>
      <c r="Q116" s="45">
        <f t="shared" si="37"/>
        <v>0.40986</v>
      </c>
      <c r="R116" s="45">
        <v>0.3</v>
      </c>
      <c r="S116" s="45">
        <f t="shared" si="38"/>
        <v>5.4647999999999994</v>
      </c>
      <c r="T116" s="45">
        <v>1.2</v>
      </c>
      <c r="U116" s="183">
        <f t="shared" si="39"/>
        <v>21.859199999999998</v>
      </c>
      <c r="V116" s="183">
        <v>3.3600000000000001E-3</v>
      </c>
      <c r="W116" s="42">
        <f t="shared" si="40"/>
        <v>4.0803839999999996</v>
      </c>
      <c r="X116" s="183">
        <v>4.4999999999999999E-4</v>
      </c>
      <c r="Y116" s="45">
        <f t="shared" si="41"/>
        <v>0.54647999999999997</v>
      </c>
    </row>
    <row r="117" spans="1:25" s="6" customFormat="1" ht="22.5" x14ac:dyDescent="0.25">
      <c r="A117" s="346"/>
      <c r="B117" s="162" t="s">
        <v>127</v>
      </c>
      <c r="C117" s="162" t="s">
        <v>1195</v>
      </c>
      <c r="D117" s="162" t="s">
        <v>1204</v>
      </c>
      <c r="E117" s="162" t="s">
        <v>1205</v>
      </c>
      <c r="F117" s="162" t="s">
        <v>1206</v>
      </c>
      <c r="G117" s="162" t="s">
        <v>1207</v>
      </c>
      <c r="H117" s="222">
        <v>64</v>
      </c>
      <c r="I117" s="222">
        <v>6.6</v>
      </c>
      <c r="J117" s="222">
        <f t="shared" si="43"/>
        <v>422.4</v>
      </c>
      <c r="K117" s="210">
        <f t="shared" si="44"/>
        <v>422.4</v>
      </c>
      <c r="L117" s="211">
        <f t="shared" si="45"/>
        <v>1.4999999999999999E-2</v>
      </c>
      <c r="M117" s="210">
        <f t="shared" si="46"/>
        <v>6.3359999999999994</v>
      </c>
      <c r="N117" s="212">
        <v>2.2499999999999999E-2</v>
      </c>
      <c r="O117" s="210">
        <f t="shared" si="47"/>
        <v>9.5039999999999996</v>
      </c>
      <c r="P117" s="212">
        <v>3.3750000000000002E-4</v>
      </c>
      <c r="Q117" s="210">
        <f t="shared" si="37"/>
        <v>0.14255999999999999</v>
      </c>
      <c r="R117" s="210">
        <v>0.3</v>
      </c>
      <c r="S117" s="210">
        <f t="shared" si="38"/>
        <v>1.9007999999999998</v>
      </c>
      <c r="T117" s="210">
        <v>1.2</v>
      </c>
      <c r="U117" s="212">
        <f t="shared" si="39"/>
        <v>7.6031999999999993</v>
      </c>
      <c r="V117" s="212">
        <v>3.3600000000000001E-3</v>
      </c>
      <c r="W117" s="213">
        <f t="shared" si="40"/>
        <v>1.4192640000000001</v>
      </c>
      <c r="X117" s="212">
        <v>4.4999999999999999E-4</v>
      </c>
      <c r="Y117" s="210">
        <f t="shared" si="41"/>
        <v>0.19007999999999997</v>
      </c>
    </row>
    <row r="118" spans="1:25" ht="22.5" x14ac:dyDescent="0.25">
      <c r="A118" s="346"/>
      <c r="B118" s="162" t="s">
        <v>128</v>
      </c>
      <c r="C118" s="163" t="s">
        <v>1195</v>
      </c>
      <c r="D118" s="163" t="s">
        <v>1208</v>
      </c>
      <c r="E118" s="163" t="s">
        <v>1209</v>
      </c>
      <c r="F118" s="163" t="s">
        <v>1206</v>
      </c>
      <c r="G118" s="163" t="s">
        <v>1210</v>
      </c>
      <c r="H118" s="168">
        <v>1069</v>
      </c>
      <c r="I118" s="165">
        <v>6.6</v>
      </c>
      <c r="J118" s="165">
        <f t="shared" si="43"/>
        <v>7055.4</v>
      </c>
      <c r="K118" s="45">
        <f t="shared" si="44"/>
        <v>7055.4</v>
      </c>
      <c r="L118" s="3">
        <f t="shared" si="45"/>
        <v>1.4999999999999999E-2</v>
      </c>
      <c r="M118" s="45">
        <f t="shared" si="46"/>
        <v>105.83099999999999</v>
      </c>
      <c r="N118" s="183">
        <v>2.2499999999999999E-2</v>
      </c>
      <c r="O118" s="45">
        <f t="shared" si="47"/>
        <v>158.7465</v>
      </c>
      <c r="P118" s="183">
        <v>3.3750000000000002E-4</v>
      </c>
      <c r="Q118" s="45">
        <f t="shared" si="37"/>
        <v>2.3811974999999999</v>
      </c>
      <c r="R118" s="45">
        <v>0.3</v>
      </c>
      <c r="S118" s="45">
        <f t="shared" si="38"/>
        <v>31.749299999999995</v>
      </c>
      <c r="T118" s="45">
        <v>1.2</v>
      </c>
      <c r="U118" s="183">
        <f t="shared" si="39"/>
        <v>126.99719999999998</v>
      </c>
      <c r="V118" s="183">
        <v>3.3600000000000001E-3</v>
      </c>
      <c r="W118" s="42">
        <f t="shared" si="40"/>
        <v>23.706143999999998</v>
      </c>
      <c r="X118" s="183">
        <v>4.4999999999999999E-4</v>
      </c>
      <c r="Y118" s="45">
        <f t="shared" si="41"/>
        <v>3.1749299999999998</v>
      </c>
    </row>
    <row r="119" spans="1:25" ht="22.5" x14ac:dyDescent="0.25">
      <c r="A119" s="346"/>
      <c r="B119" s="162" t="s">
        <v>21</v>
      </c>
      <c r="C119" s="163" t="s">
        <v>1195</v>
      </c>
      <c r="D119" s="163" t="s">
        <v>1211</v>
      </c>
      <c r="E119" s="163" t="s">
        <v>1212</v>
      </c>
      <c r="F119" s="163" t="s">
        <v>1213</v>
      </c>
      <c r="G119" s="163" t="s">
        <v>1214</v>
      </c>
      <c r="H119" s="168">
        <v>97</v>
      </c>
      <c r="I119" s="165">
        <v>6.6</v>
      </c>
      <c r="J119" s="165">
        <f t="shared" si="43"/>
        <v>640.19999999999993</v>
      </c>
      <c r="K119" s="45">
        <f t="shared" si="44"/>
        <v>640.19999999999993</v>
      </c>
      <c r="L119" s="3">
        <f t="shared" si="45"/>
        <v>1.4999999999999999E-2</v>
      </c>
      <c r="M119" s="45">
        <f t="shared" si="46"/>
        <v>9.602999999999998</v>
      </c>
      <c r="N119" s="183">
        <v>2.2499999999999999E-2</v>
      </c>
      <c r="O119" s="45">
        <f t="shared" si="47"/>
        <v>14.404499999999999</v>
      </c>
      <c r="P119" s="183">
        <v>3.3750000000000002E-4</v>
      </c>
      <c r="Q119" s="45">
        <f t="shared" si="37"/>
        <v>0.2160675</v>
      </c>
      <c r="R119" s="45">
        <v>0.3</v>
      </c>
      <c r="S119" s="45">
        <f t="shared" si="38"/>
        <v>2.8808999999999991</v>
      </c>
      <c r="T119" s="45">
        <v>1.2</v>
      </c>
      <c r="U119" s="183">
        <f t="shared" si="39"/>
        <v>11.523599999999997</v>
      </c>
      <c r="V119" s="183">
        <v>3.3600000000000001E-3</v>
      </c>
      <c r="W119" s="42">
        <f t="shared" si="40"/>
        <v>2.1510719999999997</v>
      </c>
      <c r="X119" s="183">
        <v>4.4999999999999999E-4</v>
      </c>
      <c r="Y119" s="45">
        <f t="shared" si="41"/>
        <v>0.28808999999999996</v>
      </c>
    </row>
    <row r="120" spans="1:25" ht="22.5" x14ac:dyDescent="0.25">
      <c r="A120" s="346"/>
      <c r="B120" s="162" t="s">
        <v>18</v>
      </c>
      <c r="C120" s="163" t="s">
        <v>1195</v>
      </c>
      <c r="D120" s="163" t="s">
        <v>1215</v>
      </c>
      <c r="E120" s="163" t="s">
        <v>1216</v>
      </c>
      <c r="F120" s="163" t="s">
        <v>1217</v>
      </c>
      <c r="G120" s="163" t="s">
        <v>1218</v>
      </c>
      <c r="H120" s="168">
        <v>339</v>
      </c>
      <c r="I120" s="165">
        <v>6.6</v>
      </c>
      <c r="J120" s="165">
        <f t="shared" si="43"/>
        <v>2237.4</v>
      </c>
      <c r="K120" s="45">
        <f t="shared" si="44"/>
        <v>2237.4</v>
      </c>
      <c r="L120" s="3">
        <f t="shared" si="45"/>
        <v>1.4999999999999999E-2</v>
      </c>
      <c r="M120" s="45">
        <f t="shared" si="46"/>
        <v>33.561</v>
      </c>
      <c r="N120" s="183">
        <v>2.2499999999999999E-2</v>
      </c>
      <c r="O120" s="45">
        <f t="shared" si="47"/>
        <v>50.341500000000003</v>
      </c>
      <c r="P120" s="183">
        <v>3.3750000000000002E-4</v>
      </c>
      <c r="Q120" s="45">
        <f t="shared" si="37"/>
        <v>0.75512250000000003</v>
      </c>
      <c r="R120" s="45">
        <v>0.3</v>
      </c>
      <c r="S120" s="45">
        <f t="shared" si="38"/>
        <v>10.068299999999999</v>
      </c>
      <c r="T120" s="45">
        <v>1.2</v>
      </c>
      <c r="U120" s="183">
        <f t="shared" si="39"/>
        <v>40.273199999999996</v>
      </c>
      <c r="V120" s="183">
        <v>3.3600000000000001E-3</v>
      </c>
      <c r="W120" s="42">
        <f t="shared" si="40"/>
        <v>7.5176640000000008</v>
      </c>
      <c r="X120" s="183">
        <v>4.4999999999999999E-4</v>
      </c>
      <c r="Y120" s="45">
        <f t="shared" si="41"/>
        <v>1.0068300000000001</v>
      </c>
    </row>
    <row r="121" spans="1:25" ht="22.5" x14ac:dyDescent="0.25">
      <c r="A121" s="346"/>
      <c r="B121" s="162" t="s">
        <v>17</v>
      </c>
      <c r="C121" s="163" t="s">
        <v>1195</v>
      </c>
      <c r="D121" s="163" t="s">
        <v>1219</v>
      </c>
      <c r="E121" s="163" t="s">
        <v>1220</v>
      </c>
      <c r="F121" s="163" t="s">
        <v>1221</v>
      </c>
      <c r="G121" s="163" t="s">
        <v>1222</v>
      </c>
      <c r="H121" s="168">
        <v>38</v>
      </c>
      <c r="I121" s="165">
        <v>6.6</v>
      </c>
      <c r="J121" s="165">
        <f t="shared" si="43"/>
        <v>250.79999999999998</v>
      </c>
      <c r="K121" s="45">
        <f t="shared" si="44"/>
        <v>250.79999999999998</v>
      </c>
      <c r="L121" s="3">
        <f t="shared" si="45"/>
        <v>1.4999999999999999E-2</v>
      </c>
      <c r="M121" s="45">
        <f t="shared" si="46"/>
        <v>3.7619999999999996</v>
      </c>
      <c r="N121" s="183">
        <v>2.2499999999999999E-2</v>
      </c>
      <c r="O121" s="45">
        <f t="shared" si="47"/>
        <v>5.6429999999999998</v>
      </c>
      <c r="P121" s="183">
        <v>3.3750000000000002E-4</v>
      </c>
      <c r="Q121" s="45">
        <f t="shared" si="37"/>
        <v>8.4644999999999998E-2</v>
      </c>
      <c r="R121" s="45">
        <v>0.3</v>
      </c>
      <c r="S121" s="45">
        <f t="shared" si="38"/>
        <v>1.1285999999999998</v>
      </c>
      <c r="T121" s="45">
        <v>1.2</v>
      </c>
      <c r="U121" s="183">
        <f t="shared" si="39"/>
        <v>4.5143999999999993</v>
      </c>
      <c r="V121" s="183">
        <v>3.3600000000000001E-3</v>
      </c>
      <c r="W121" s="42">
        <f t="shared" si="40"/>
        <v>0.84268799999999999</v>
      </c>
      <c r="X121" s="183">
        <v>4.4999999999999999E-4</v>
      </c>
      <c r="Y121" s="45">
        <f t="shared" si="41"/>
        <v>0.11285999999999999</v>
      </c>
    </row>
    <row r="122" spans="1:25" ht="22.5" x14ac:dyDescent="0.25">
      <c r="A122" s="346"/>
      <c r="B122" s="162" t="s">
        <v>129</v>
      </c>
      <c r="C122" s="163" t="s">
        <v>1195</v>
      </c>
      <c r="D122" s="163" t="s">
        <v>1223</v>
      </c>
      <c r="E122" s="163" t="s">
        <v>1224</v>
      </c>
      <c r="F122" s="163" t="s">
        <v>1225</v>
      </c>
      <c r="G122" s="163" t="s">
        <v>1226</v>
      </c>
      <c r="H122" s="168">
        <v>97</v>
      </c>
      <c r="I122" s="165">
        <v>6.6</v>
      </c>
      <c r="J122" s="165">
        <f t="shared" si="43"/>
        <v>640.19999999999993</v>
      </c>
      <c r="K122" s="45">
        <f t="shared" si="44"/>
        <v>640.19999999999993</v>
      </c>
      <c r="L122" s="3">
        <f t="shared" si="45"/>
        <v>1.4999999999999999E-2</v>
      </c>
      <c r="M122" s="45">
        <f t="shared" si="46"/>
        <v>9.602999999999998</v>
      </c>
      <c r="N122" s="183">
        <v>2.2499999999999999E-2</v>
      </c>
      <c r="O122" s="45">
        <f t="shared" si="47"/>
        <v>14.404499999999999</v>
      </c>
      <c r="P122" s="183">
        <v>3.3750000000000002E-4</v>
      </c>
      <c r="Q122" s="45">
        <f t="shared" si="37"/>
        <v>0.2160675</v>
      </c>
      <c r="R122" s="45">
        <v>0.3</v>
      </c>
      <c r="S122" s="45">
        <f t="shared" si="38"/>
        <v>2.8808999999999991</v>
      </c>
      <c r="T122" s="45">
        <v>1.2</v>
      </c>
      <c r="U122" s="183">
        <f t="shared" si="39"/>
        <v>11.523599999999997</v>
      </c>
      <c r="V122" s="183">
        <v>3.3600000000000001E-3</v>
      </c>
      <c r="W122" s="42">
        <f t="shared" si="40"/>
        <v>2.1510719999999997</v>
      </c>
      <c r="X122" s="183">
        <v>4.4999999999999999E-4</v>
      </c>
      <c r="Y122" s="45">
        <f t="shared" si="41"/>
        <v>0.28808999999999996</v>
      </c>
    </row>
    <row r="123" spans="1:25" ht="22.5" x14ac:dyDescent="0.25">
      <c r="A123" s="346"/>
      <c r="B123" s="162" t="s">
        <v>130</v>
      </c>
      <c r="C123" s="163" t="s">
        <v>1195</v>
      </c>
      <c r="D123" s="163" t="s">
        <v>1227</v>
      </c>
      <c r="E123" s="163" t="s">
        <v>1228</v>
      </c>
      <c r="F123" s="163" t="s">
        <v>1229</v>
      </c>
      <c r="G123" s="163" t="s">
        <v>1230</v>
      </c>
      <c r="H123" s="168">
        <v>40</v>
      </c>
      <c r="I123" s="165">
        <v>6.6</v>
      </c>
      <c r="J123" s="165">
        <f t="shared" si="43"/>
        <v>264</v>
      </c>
      <c r="K123" s="45">
        <f t="shared" si="44"/>
        <v>264</v>
      </c>
      <c r="L123" s="3">
        <f t="shared" si="45"/>
        <v>1.4999999999999999E-2</v>
      </c>
      <c r="M123" s="45">
        <f t="shared" si="46"/>
        <v>3.96</v>
      </c>
      <c r="N123" s="183">
        <v>2.2499999999999999E-2</v>
      </c>
      <c r="O123" s="45">
        <f t="shared" si="47"/>
        <v>5.9399999999999995</v>
      </c>
      <c r="P123" s="183">
        <v>3.3750000000000002E-4</v>
      </c>
      <c r="Q123" s="45">
        <f t="shared" si="37"/>
        <v>8.9099999999999999E-2</v>
      </c>
      <c r="R123" s="45">
        <v>0.3</v>
      </c>
      <c r="S123" s="45">
        <f t="shared" si="38"/>
        <v>1.1879999999999999</v>
      </c>
      <c r="T123" s="45">
        <v>1.2</v>
      </c>
      <c r="U123" s="183">
        <f t="shared" si="39"/>
        <v>4.7519999999999998</v>
      </c>
      <c r="V123" s="183">
        <v>3.3600000000000001E-3</v>
      </c>
      <c r="W123" s="42">
        <f t="shared" si="40"/>
        <v>0.88704000000000005</v>
      </c>
      <c r="X123" s="183">
        <v>4.4999999999999999E-4</v>
      </c>
      <c r="Y123" s="45">
        <f t="shared" si="41"/>
        <v>0.1188</v>
      </c>
    </row>
    <row r="124" spans="1:25" ht="22.5" x14ac:dyDescent="0.25">
      <c r="A124" s="346"/>
      <c r="B124" s="162" t="s">
        <v>131</v>
      </c>
      <c r="C124" s="163" t="s">
        <v>1195</v>
      </c>
      <c r="D124" s="163" t="s">
        <v>1231</v>
      </c>
      <c r="E124" s="163" t="s">
        <v>1232</v>
      </c>
      <c r="F124" s="163" t="s">
        <v>1233</v>
      </c>
      <c r="G124" s="163" t="s">
        <v>1234</v>
      </c>
      <c r="H124" s="168">
        <v>99</v>
      </c>
      <c r="I124" s="165">
        <v>6.6</v>
      </c>
      <c r="J124" s="165">
        <f t="shared" si="43"/>
        <v>653.4</v>
      </c>
      <c r="K124" s="45">
        <f t="shared" si="44"/>
        <v>653.4</v>
      </c>
      <c r="L124" s="3">
        <f t="shared" si="45"/>
        <v>1.4999999999999999E-2</v>
      </c>
      <c r="M124" s="45">
        <f t="shared" si="46"/>
        <v>9.8010000000000002</v>
      </c>
      <c r="N124" s="183">
        <v>2.2499999999999999E-2</v>
      </c>
      <c r="O124" s="45">
        <f t="shared" si="47"/>
        <v>14.701499999999999</v>
      </c>
      <c r="P124" s="183">
        <v>3.3750000000000002E-4</v>
      </c>
      <c r="Q124" s="45">
        <f t="shared" si="37"/>
        <v>0.22052250000000001</v>
      </c>
      <c r="R124" s="45">
        <v>0.3</v>
      </c>
      <c r="S124" s="45">
        <f t="shared" si="38"/>
        <v>2.9403000000000001</v>
      </c>
      <c r="T124" s="45">
        <v>1.2</v>
      </c>
      <c r="U124" s="183">
        <f t="shared" si="39"/>
        <v>11.761200000000001</v>
      </c>
      <c r="V124" s="183">
        <v>3.3600000000000001E-3</v>
      </c>
      <c r="W124" s="42">
        <f t="shared" si="40"/>
        <v>2.195424</v>
      </c>
      <c r="X124" s="183">
        <v>4.4999999999999999E-4</v>
      </c>
      <c r="Y124" s="45">
        <f t="shared" si="41"/>
        <v>0.29402999999999996</v>
      </c>
    </row>
    <row r="125" spans="1:25" ht="22.5" x14ac:dyDescent="0.25">
      <c r="A125" s="346"/>
      <c r="B125" s="162" t="s">
        <v>132</v>
      </c>
      <c r="C125" s="163" t="s">
        <v>1195</v>
      </c>
      <c r="D125" s="163" t="s">
        <v>1235</v>
      </c>
      <c r="E125" s="163" t="s">
        <v>1236</v>
      </c>
      <c r="F125" s="163" t="s">
        <v>1237</v>
      </c>
      <c r="G125" s="163" t="s">
        <v>1238</v>
      </c>
      <c r="H125" s="168">
        <v>44</v>
      </c>
      <c r="I125" s="165">
        <v>6.6</v>
      </c>
      <c r="J125" s="165">
        <f t="shared" si="43"/>
        <v>290.39999999999998</v>
      </c>
      <c r="K125" s="45">
        <f t="shared" si="44"/>
        <v>290.39999999999998</v>
      </c>
      <c r="L125" s="3">
        <f t="shared" si="45"/>
        <v>1.4999999999999999E-2</v>
      </c>
      <c r="M125" s="45">
        <f t="shared" si="46"/>
        <v>4.3559999999999999</v>
      </c>
      <c r="N125" s="183">
        <v>2.2499999999999999E-2</v>
      </c>
      <c r="O125" s="45">
        <f t="shared" si="47"/>
        <v>6.5339999999999989</v>
      </c>
      <c r="P125" s="183">
        <v>3.3750000000000002E-4</v>
      </c>
      <c r="Q125" s="45">
        <f t="shared" si="37"/>
        <v>9.801E-2</v>
      </c>
      <c r="R125" s="45">
        <v>0.3</v>
      </c>
      <c r="S125" s="45">
        <f t="shared" si="38"/>
        <v>1.3068</v>
      </c>
      <c r="T125" s="45">
        <v>1.2</v>
      </c>
      <c r="U125" s="183">
        <f t="shared" si="39"/>
        <v>5.2271999999999998</v>
      </c>
      <c r="V125" s="183">
        <v>3.3600000000000001E-3</v>
      </c>
      <c r="W125" s="42">
        <f t="shared" si="40"/>
        <v>0.97574399999999994</v>
      </c>
      <c r="X125" s="183">
        <v>4.4999999999999999E-4</v>
      </c>
      <c r="Y125" s="45">
        <f t="shared" si="41"/>
        <v>0.13067999999999999</v>
      </c>
    </row>
    <row r="126" spans="1:25" ht="22.5" x14ac:dyDescent="0.25">
      <c r="A126" s="346"/>
      <c r="B126" s="162" t="s">
        <v>45</v>
      </c>
      <c r="C126" s="163" t="s">
        <v>1195</v>
      </c>
      <c r="D126" s="163" t="s">
        <v>1239</v>
      </c>
      <c r="E126" s="163" t="s">
        <v>1240</v>
      </c>
      <c r="F126" s="163" t="s">
        <v>1241</v>
      </c>
      <c r="G126" s="163" t="s">
        <v>1242</v>
      </c>
      <c r="H126" s="168">
        <v>235</v>
      </c>
      <c r="I126" s="165">
        <v>6.6</v>
      </c>
      <c r="J126" s="165">
        <f t="shared" si="43"/>
        <v>1551</v>
      </c>
      <c r="K126" s="45">
        <f t="shared" si="44"/>
        <v>1551</v>
      </c>
      <c r="L126" s="3">
        <f t="shared" si="45"/>
        <v>1.4999999999999999E-2</v>
      </c>
      <c r="M126" s="45">
        <f t="shared" si="46"/>
        <v>23.265000000000001</v>
      </c>
      <c r="N126" s="183">
        <v>2.2499999999999999E-2</v>
      </c>
      <c r="O126" s="45">
        <f t="shared" si="47"/>
        <v>34.897500000000001</v>
      </c>
      <c r="P126" s="183">
        <v>3.3750000000000002E-4</v>
      </c>
      <c r="Q126" s="45">
        <f t="shared" si="37"/>
        <v>0.52346250000000005</v>
      </c>
      <c r="R126" s="45">
        <v>0.3</v>
      </c>
      <c r="S126" s="45">
        <f t="shared" si="38"/>
        <v>6.9794999999999998</v>
      </c>
      <c r="T126" s="45">
        <v>1.2</v>
      </c>
      <c r="U126" s="183">
        <f t="shared" si="39"/>
        <v>27.917999999999999</v>
      </c>
      <c r="V126" s="183">
        <v>3.3600000000000001E-3</v>
      </c>
      <c r="W126" s="42">
        <f t="shared" si="40"/>
        <v>5.21136</v>
      </c>
      <c r="X126" s="183">
        <v>4.4999999999999999E-4</v>
      </c>
      <c r="Y126" s="45">
        <f t="shared" si="41"/>
        <v>0.69794999999999996</v>
      </c>
    </row>
    <row r="127" spans="1:25" ht="22.5" x14ac:dyDescent="0.25">
      <c r="A127" s="346"/>
      <c r="B127" s="162" t="s">
        <v>19</v>
      </c>
      <c r="C127" s="163" t="s">
        <v>1195</v>
      </c>
      <c r="D127" s="163" t="s">
        <v>1243</v>
      </c>
      <c r="E127" s="163" t="s">
        <v>1244</v>
      </c>
      <c r="F127" s="163" t="s">
        <v>1245</v>
      </c>
      <c r="G127" s="163" t="s">
        <v>1246</v>
      </c>
      <c r="H127" s="168">
        <v>153</v>
      </c>
      <c r="I127" s="165">
        <v>6.6</v>
      </c>
      <c r="J127" s="165">
        <f t="shared" si="43"/>
        <v>1009.8</v>
      </c>
      <c r="K127" s="45">
        <f t="shared" si="44"/>
        <v>1009.8</v>
      </c>
      <c r="L127" s="3">
        <f t="shared" si="45"/>
        <v>1.4999999999999999E-2</v>
      </c>
      <c r="M127" s="45">
        <f t="shared" si="46"/>
        <v>15.146999999999998</v>
      </c>
      <c r="N127" s="183">
        <v>2.2499999999999999E-2</v>
      </c>
      <c r="O127" s="45">
        <f t="shared" si="47"/>
        <v>22.720499999999998</v>
      </c>
      <c r="P127" s="183">
        <v>3.3750000000000002E-4</v>
      </c>
      <c r="Q127" s="45">
        <f t="shared" si="37"/>
        <v>0.34080749999999999</v>
      </c>
      <c r="R127" s="45">
        <v>0.3</v>
      </c>
      <c r="S127" s="45">
        <f t="shared" si="38"/>
        <v>4.5440999999999994</v>
      </c>
      <c r="T127" s="45">
        <v>1.2</v>
      </c>
      <c r="U127" s="183">
        <f t="shared" si="39"/>
        <v>18.176399999999997</v>
      </c>
      <c r="V127" s="183">
        <v>3.3600000000000001E-3</v>
      </c>
      <c r="W127" s="42">
        <f t="shared" si="40"/>
        <v>3.3929279999999999</v>
      </c>
      <c r="X127" s="183">
        <v>4.4999999999999999E-4</v>
      </c>
      <c r="Y127" s="45">
        <f t="shared" si="41"/>
        <v>0.45440999999999998</v>
      </c>
    </row>
    <row r="128" spans="1:25" ht="22.5" x14ac:dyDescent="0.25">
      <c r="A128" s="346"/>
      <c r="B128" s="162" t="s">
        <v>107</v>
      </c>
      <c r="C128" s="163" t="s">
        <v>1195</v>
      </c>
      <c r="D128" s="163" t="s">
        <v>1211</v>
      </c>
      <c r="E128" s="163" t="s">
        <v>1212</v>
      </c>
      <c r="F128" s="163" t="s">
        <v>1247</v>
      </c>
      <c r="G128" s="163" t="s">
        <v>1248</v>
      </c>
      <c r="H128" s="168">
        <v>156</v>
      </c>
      <c r="I128" s="165">
        <v>6.6</v>
      </c>
      <c r="J128" s="165">
        <f t="shared" si="43"/>
        <v>1029.5999999999999</v>
      </c>
      <c r="K128" s="45">
        <f t="shared" si="44"/>
        <v>1029.5999999999999</v>
      </c>
      <c r="L128" s="3">
        <f t="shared" si="45"/>
        <v>1.4999999999999999E-2</v>
      </c>
      <c r="M128" s="45">
        <f t="shared" si="46"/>
        <v>15.443999999999997</v>
      </c>
      <c r="N128" s="183">
        <v>2.2499999999999999E-2</v>
      </c>
      <c r="O128" s="45">
        <f t="shared" si="47"/>
        <v>23.165999999999997</v>
      </c>
      <c r="P128" s="183">
        <v>3.3750000000000002E-4</v>
      </c>
      <c r="Q128" s="45">
        <f t="shared" si="37"/>
        <v>0.34748999999999997</v>
      </c>
      <c r="R128" s="45">
        <v>0.3</v>
      </c>
      <c r="S128" s="45">
        <f t="shared" si="38"/>
        <v>4.6331999999999987</v>
      </c>
      <c r="T128" s="45">
        <v>1.2</v>
      </c>
      <c r="U128" s="183">
        <f t="shared" si="39"/>
        <v>18.532799999999995</v>
      </c>
      <c r="V128" s="183">
        <v>3.3600000000000001E-3</v>
      </c>
      <c r="W128" s="42">
        <f t="shared" si="40"/>
        <v>3.4594559999999999</v>
      </c>
      <c r="X128" s="183">
        <v>4.4999999999999999E-4</v>
      </c>
      <c r="Y128" s="45">
        <f t="shared" si="41"/>
        <v>0.46331999999999995</v>
      </c>
    </row>
    <row r="129" spans="1:25" ht="22.5" x14ac:dyDescent="0.25">
      <c r="A129" s="346"/>
      <c r="B129" s="162" t="s">
        <v>12</v>
      </c>
      <c r="C129" s="163" t="s">
        <v>1195</v>
      </c>
      <c r="D129" s="163" t="s">
        <v>1249</v>
      </c>
      <c r="E129" s="163" t="s">
        <v>1250</v>
      </c>
      <c r="F129" s="163" t="s">
        <v>1251</v>
      </c>
      <c r="G129" s="163" t="s">
        <v>1252</v>
      </c>
      <c r="H129" s="168">
        <v>205</v>
      </c>
      <c r="I129" s="165">
        <v>6.6</v>
      </c>
      <c r="J129" s="165">
        <f t="shared" si="43"/>
        <v>1353</v>
      </c>
      <c r="K129" s="45">
        <f t="shared" si="44"/>
        <v>1353</v>
      </c>
      <c r="L129" s="3">
        <f t="shared" si="45"/>
        <v>1.4999999999999999E-2</v>
      </c>
      <c r="M129" s="45">
        <f t="shared" si="46"/>
        <v>20.294999999999998</v>
      </c>
      <c r="N129" s="183">
        <v>2.2499999999999999E-2</v>
      </c>
      <c r="O129" s="45">
        <f t="shared" si="47"/>
        <v>30.442499999999999</v>
      </c>
      <c r="P129" s="183">
        <v>3.3750000000000002E-4</v>
      </c>
      <c r="Q129" s="45">
        <f t="shared" si="37"/>
        <v>0.45663750000000003</v>
      </c>
      <c r="R129" s="45">
        <v>0.3</v>
      </c>
      <c r="S129" s="45">
        <f t="shared" si="38"/>
        <v>6.0884999999999989</v>
      </c>
      <c r="T129" s="45">
        <v>1.2</v>
      </c>
      <c r="U129" s="183">
        <f t="shared" si="39"/>
        <v>24.353999999999996</v>
      </c>
      <c r="V129" s="183">
        <v>3.3600000000000001E-3</v>
      </c>
      <c r="W129" s="42">
        <f t="shared" si="40"/>
        <v>4.5460799999999999</v>
      </c>
      <c r="X129" s="183">
        <v>4.4999999999999999E-4</v>
      </c>
      <c r="Y129" s="45">
        <f t="shared" si="41"/>
        <v>0.60885</v>
      </c>
    </row>
    <row r="130" spans="1:25" ht="22.5" x14ac:dyDescent="0.25">
      <c r="A130" s="346"/>
      <c r="B130" s="162" t="s">
        <v>13</v>
      </c>
      <c r="C130" s="163" t="s">
        <v>1195</v>
      </c>
      <c r="D130" s="163" t="s">
        <v>1253</v>
      </c>
      <c r="E130" s="163" t="s">
        <v>1254</v>
      </c>
      <c r="F130" s="163" t="s">
        <v>1231</v>
      </c>
      <c r="G130" s="163" t="s">
        <v>1255</v>
      </c>
      <c r="H130" s="168">
        <v>282</v>
      </c>
      <c r="I130" s="165">
        <v>6.6</v>
      </c>
      <c r="J130" s="165">
        <f t="shared" si="43"/>
        <v>1861.1999999999998</v>
      </c>
      <c r="K130" s="45">
        <f t="shared" si="44"/>
        <v>1861.1999999999998</v>
      </c>
      <c r="L130" s="3">
        <f t="shared" si="45"/>
        <v>1.4999999999999999E-2</v>
      </c>
      <c r="M130" s="45">
        <f t="shared" si="46"/>
        <v>27.917999999999996</v>
      </c>
      <c r="N130" s="183">
        <v>2.2499999999999999E-2</v>
      </c>
      <c r="O130" s="45">
        <f t="shared" si="47"/>
        <v>41.876999999999995</v>
      </c>
      <c r="P130" s="183">
        <v>3.3750000000000002E-4</v>
      </c>
      <c r="Q130" s="45">
        <f t="shared" si="37"/>
        <v>0.62815500000000002</v>
      </c>
      <c r="R130" s="45">
        <v>0.3</v>
      </c>
      <c r="S130" s="45">
        <f t="shared" si="38"/>
        <v>8.3753999999999991</v>
      </c>
      <c r="T130" s="45">
        <v>1.2</v>
      </c>
      <c r="U130" s="183">
        <f t="shared" si="39"/>
        <v>33.501599999999996</v>
      </c>
      <c r="V130" s="183">
        <v>3.3600000000000001E-3</v>
      </c>
      <c r="W130" s="42">
        <f t="shared" si="40"/>
        <v>6.2536319999999996</v>
      </c>
      <c r="X130" s="183">
        <v>4.4999999999999999E-4</v>
      </c>
      <c r="Y130" s="45">
        <f t="shared" si="41"/>
        <v>0.83753999999999984</v>
      </c>
    </row>
    <row r="131" spans="1:25" ht="22.5" x14ac:dyDescent="0.25">
      <c r="A131" s="346"/>
      <c r="B131" s="162" t="s">
        <v>133</v>
      </c>
      <c r="C131" s="163" t="s">
        <v>1195</v>
      </c>
      <c r="D131" s="163" t="s">
        <v>1221</v>
      </c>
      <c r="E131" s="163" t="s">
        <v>1222</v>
      </c>
      <c r="F131" s="163" t="s">
        <v>1256</v>
      </c>
      <c r="G131" s="163" t="s">
        <v>1257</v>
      </c>
      <c r="H131" s="168">
        <v>225</v>
      </c>
      <c r="I131" s="165">
        <v>6.6</v>
      </c>
      <c r="J131" s="165">
        <f t="shared" si="43"/>
        <v>1485</v>
      </c>
      <c r="K131" s="45">
        <f t="shared" si="44"/>
        <v>1485</v>
      </c>
      <c r="L131" s="3">
        <f t="shared" si="45"/>
        <v>1.4999999999999999E-2</v>
      </c>
      <c r="M131" s="45">
        <f t="shared" si="46"/>
        <v>22.274999999999999</v>
      </c>
      <c r="N131" s="183">
        <v>2.2499999999999999E-2</v>
      </c>
      <c r="O131" s="45">
        <f t="shared" si="47"/>
        <v>33.412500000000001</v>
      </c>
      <c r="P131" s="183">
        <v>3.3750000000000002E-4</v>
      </c>
      <c r="Q131" s="45">
        <f t="shared" si="37"/>
        <v>0.50118750000000001</v>
      </c>
      <c r="R131" s="45">
        <v>0.3</v>
      </c>
      <c r="S131" s="45">
        <f t="shared" si="38"/>
        <v>6.6824999999999992</v>
      </c>
      <c r="T131" s="45">
        <v>1.2</v>
      </c>
      <c r="U131" s="183">
        <f t="shared" si="39"/>
        <v>26.729999999999997</v>
      </c>
      <c r="V131" s="183">
        <v>3.3600000000000001E-3</v>
      </c>
      <c r="W131" s="42">
        <f t="shared" si="40"/>
        <v>4.9896000000000003</v>
      </c>
      <c r="X131" s="183">
        <v>4.4999999999999999E-4</v>
      </c>
      <c r="Y131" s="45">
        <f t="shared" si="41"/>
        <v>0.66825000000000001</v>
      </c>
    </row>
    <row r="132" spans="1:25" ht="22.5" x14ac:dyDescent="0.25">
      <c r="A132" s="346"/>
      <c r="B132" s="162" t="s">
        <v>134</v>
      </c>
      <c r="C132" s="163" t="s">
        <v>1195</v>
      </c>
      <c r="D132" s="163" t="s">
        <v>1258</v>
      </c>
      <c r="E132" s="163" t="s">
        <v>1259</v>
      </c>
      <c r="F132" s="163" t="s">
        <v>1233</v>
      </c>
      <c r="G132" s="163" t="s">
        <v>1234</v>
      </c>
      <c r="H132" s="168">
        <v>78</v>
      </c>
      <c r="I132" s="165">
        <v>6.6</v>
      </c>
      <c r="J132" s="165">
        <f>I132*H132</f>
        <v>514.79999999999995</v>
      </c>
      <c r="K132" s="45">
        <f>J132*$K$3</f>
        <v>514.79999999999995</v>
      </c>
      <c r="L132" s="3">
        <f t="shared" si="45"/>
        <v>1.4999999999999999E-2</v>
      </c>
      <c r="M132" s="45">
        <f>K132*L132</f>
        <v>7.7219999999999986</v>
      </c>
      <c r="N132" s="183">
        <v>2.2499999999999999E-2</v>
      </c>
      <c r="O132" s="45">
        <f>N132*K132</f>
        <v>11.582999999999998</v>
      </c>
      <c r="P132" s="183">
        <v>3.3750000000000002E-4</v>
      </c>
      <c r="Q132" s="45">
        <f>P132*K132</f>
        <v>0.17374499999999998</v>
      </c>
      <c r="R132" s="45">
        <v>0.3</v>
      </c>
      <c r="S132" s="45">
        <f>R132*M132</f>
        <v>2.3165999999999993</v>
      </c>
      <c r="T132" s="45">
        <v>1.2</v>
      </c>
      <c r="U132" s="183">
        <f>T132*M132</f>
        <v>9.2663999999999973</v>
      </c>
      <c r="V132" s="183">
        <v>3.3600000000000001E-3</v>
      </c>
      <c r="W132" s="42">
        <f>V132*K132</f>
        <v>1.7297279999999999</v>
      </c>
      <c r="X132" s="183">
        <v>4.4999999999999999E-4</v>
      </c>
      <c r="Y132" s="45">
        <f>X132*K132</f>
        <v>0.23165999999999998</v>
      </c>
    </row>
    <row r="133" spans="1:25" ht="22.5" x14ac:dyDescent="0.25">
      <c r="A133" s="346"/>
      <c r="B133" s="162" t="s">
        <v>1313</v>
      </c>
      <c r="C133" s="163" t="s">
        <v>1313</v>
      </c>
      <c r="D133" s="163" t="s">
        <v>1314</v>
      </c>
      <c r="E133" s="163" t="s">
        <v>1315</v>
      </c>
      <c r="F133" s="163" t="s">
        <v>1316</v>
      </c>
      <c r="G133" s="163" t="s">
        <v>817</v>
      </c>
      <c r="H133" s="168">
        <v>2130</v>
      </c>
      <c r="I133" s="222">
        <v>6.6</v>
      </c>
      <c r="J133" s="223">
        <f>H133*I133</f>
        <v>14058</v>
      </c>
      <c r="K133" s="45">
        <f t="shared" ref="K133:K135" si="48">J133*$K$3</f>
        <v>14058</v>
      </c>
      <c r="L133" s="3">
        <f t="shared" si="45"/>
        <v>1.4999999999999999E-2</v>
      </c>
      <c r="M133" s="45">
        <f t="shared" ref="M133:M135" si="49">K133*L133</f>
        <v>210.87</v>
      </c>
      <c r="N133" s="183">
        <v>2.2499999999999999E-2</v>
      </c>
      <c r="O133" s="45">
        <f t="shared" ref="O133:O135" si="50">N133*K133</f>
        <v>316.30500000000001</v>
      </c>
      <c r="P133" s="183">
        <v>3.3750000000000002E-4</v>
      </c>
      <c r="Q133" s="45">
        <f t="shared" ref="Q133:Q135" si="51">P133*K133</f>
        <v>4.7445750000000002</v>
      </c>
      <c r="R133" s="45">
        <v>0.3</v>
      </c>
      <c r="S133" s="45">
        <f t="shared" ref="S133:S135" si="52">R133*M133</f>
        <v>63.260999999999996</v>
      </c>
      <c r="T133" s="45">
        <v>1.2</v>
      </c>
      <c r="U133" s="183">
        <f t="shared" ref="U133:U135" si="53">T133*M133</f>
        <v>253.04399999999998</v>
      </c>
      <c r="V133" s="183">
        <v>3.3600000000000001E-3</v>
      </c>
      <c r="W133" s="42">
        <f t="shared" ref="W133:W135" si="54">V133*K133</f>
        <v>47.234880000000004</v>
      </c>
      <c r="X133" s="183">
        <v>4.4999999999999999E-4</v>
      </c>
      <c r="Y133" s="45">
        <f t="shared" ref="Y133:Y135" si="55">X133*K133</f>
        <v>6.3260999999999994</v>
      </c>
    </row>
    <row r="134" spans="1:25" ht="22.5" x14ac:dyDescent="0.25">
      <c r="A134" s="346"/>
      <c r="B134" s="162" t="s">
        <v>1313</v>
      </c>
      <c r="C134" s="163" t="s">
        <v>1313</v>
      </c>
      <c r="D134" s="163" t="s">
        <v>1317</v>
      </c>
      <c r="E134" s="163" t="s">
        <v>1318</v>
      </c>
      <c r="F134" s="163" t="s">
        <v>1319</v>
      </c>
      <c r="G134" s="163" t="s">
        <v>1320</v>
      </c>
      <c r="H134" s="168">
        <v>3844</v>
      </c>
      <c r="I134" s="222">
        <v>6.6</v>
      </c>
      <c r="J134" s="223">
        <f>H134*I134</f>
        <v>25370.399999999998</v>
      </c>
      <c r="K134" s="45">
        <f t="shared" si="48"/>
        <v>25370.399999999998</v>
      </c>
      <c r="L134" s="3">
        <f t="shared" si="45"/>
        <v>1.4999999999999999E-2</v>
      </c>
      <c r="M134" s="45">
        <f t="shared" si="49"/>
        <v>380.55599999999993</v>
      </c>
      <c r="N134" s="183">
        <v>2.2499999999999999E-2</v>
      </c>
      <c r="O134" s="45">
        <f t="shared" si="50"/>
        <v>570.83399999999995</v>
      </c>
      <c r="P134" s="183">
        <v>3.3750000000000002E-4</v>
      </c>
      <c r="Q134" s="45">
        <f t="shared" si="51"/>
        <v>8.5625099999999996</v>
      </c>
      <c r="R134" s="45">
        <v>0.3</v>
      </c>
      <c r="S134" s="45">
        <f t="shared" si="52"/>
        <v>114.16679999999998</v>
      </c>
      <c r="T134" s="45">
        <v>1.2</v>
      </c>
      <c r="U134" s="183">
        <f t="shared" si="53"/>
        <v>456.66719999999992</v>
      </c>
      <c r="V134" s="183">
        <v>3.3600000000000001E-3</v>
      </c>
      <c r="W134" s="42">
        <f t="shared" si="54"/>
        <v>85.244543999999991</v>
      </c>
      <c r="X134" s="183">
        <v>4.4999999999999999E-4</v>
      </c>
      <c r="Y134" s="45">
        <f t="shared" si="55"/>
        <v>11.416679999999999</v>
      </c>
    </row>
    <row r="135" spans="1:25" ht="33.75" x14ac:dyDescent="0.25">
      <c r="A135" s="346"/>
      <c r="B135" s="162" t="s">
        <v>1321</v>
      </c>
      <c r="C135" s="163" t="s">
        <v>1321</v>
      </c>
      <c r="D135" s="163" t="s">
        <v>1243</v>
      </c>
      <c r="E135" s="163" t="s">
        <v>1322</v>
      </c>
      <c r="F135" s="163" t="s">
        <v>1323</v>
      </c>
      <c r="G135" s="163" t="s">
        <v>1324</v>
      </c>
      <c r="H135" s="168">
        <v>1685</v>
      </c>
      <c r="I135" s="222">
        <v>6.6</v>
      </c>
      <c r="J135" s="223">
        <f>H135*I135</f>
        <v>11121</v>
      </c>
      <c r="K135" s="45">
        <f t="shared" si="48"/>
        <v>11121</v>
      </c>
      <c r="L135" s="3">
        <f t="shared" si="45"/>
        <v>1.4999999999999999E-2</v>
      </c>
      <c r="M135" s="45">
        <f t="shared" si="49"/>
        <v>166.815</v>
      </c>
      <c r="N135" s="183">
        <v>2.2499999999999999E-2</v>
      </c>
      <c r="O135" s="45">
        <f t="shared" si="50"/>
        <v>250.2225</v>
      </c>
      <c r="P135" s="183">
        <v>3.3750000000000002E-4</v>
      </c>
      <c r="Q135" s="45">
        <f t="shared" si="51"/>
        <v>3.7533375000000002</v>
      </c>
      <c r="R135" s="45">
        <v>0.3</v>
      </c>
      <c r="S135" s="45">
        <f t="shared" si="52"/>
        <v>50.044499999999999</v>
      </c>
      <c r="T135" s="45">
        <v>1.2</v>
      </c>
      <c r="U135" s="183">
        <f t="shared" si="53"/>
        <v>200.178</v>
      </c>
      <c r="V135" s="183">
        <v>3.3600000000000001E-3</v>
      </c>
      <c r="W135" s="42">
        <f t="shared" si="54"/>
        <v>37.36656</v>
      </c>
      <c r="X135" s="183">
        <v>4.4999999999999999E-4</v>
      </c>
      <c r="Y135" s="45">
        <f t="shared" si="55"/>
        <v>5.0044500000000003</v>
      </c>
    </row>
    <row r="136" spans="1:25" x14ac:dyDescent="0.25">
      <c r="A136" s="346"/>
      <c r="B136" s="169" t="s">
        <v>48</v>
      </c>
      <c r="C136" s="163" t="s">
        <v>798</v>
      </c>
      <c r="D136" s="163" t="s">
        <v>135</v>
      </c>
      <c r="E136" s="163" t="s">
        <v>136</v>
      </c>
      <c r="F136" s="163" t="s">
        <v>137</v>
      </c>
      <c r="G136" s="163" t="s">
        <v>138</v>
      </c>
      <c r="H136" s="165">
        <v>687</v>
      </c>
      <c r="I136" s="165">
        <v>6.6</v>
      </c>
      <c r="J136" s="165">
        <f t="shared" si="43"/>
        <v>4534.2</v>
      </c>
      <c r="K136" s="45">
        <f t="shared" si="44"/>
        <v>4534.2</v>
      </c>
      <c r="L136" s="3">
        <f t="shared" si="45"/>
        <v>1.4999999999999999E-2</v>
      </c>
      <c r="M136" s="45">
        <f t="shared" si="46"/>
        <v>68.012999999999991</v>
      </c>
      <c r="N136" s="183">
        <v>2.2499999999999999E-2</v>
      </c>
      <c r="O136" s="45">
        <f t="shared" si="47"/>
        <v>102.01949999999999</v>
      </c>
      <c r="P136" s="183">
        <v>3.3750000000000002E-4</v>
      </c>
      <c r="Q136" s="45">
        <f t="shared" si="37"/>
        <v>1.5302925000000001</v>
      </c>
      <c r="R136" s="45">
        <v>0.3</v>
      </c>
      <c r="S136" s="45">
        <f t="shared" si="38"/>
        <v>20.403899999999997</v>
      </c>
      <c r="T136" s="45">
        <v>1.2</v>
      </c>
      <c r="U136" s="183">
        <f t="shared" si="39"/>
        <v>81.615599999999986</v>
      </c>
      <c r="V136" s="183">
        <v>3.3600000000000001E-3</v>
      </c>
      <c r="W136" s="42">
        <f t="shared" si="40"/>
        <v>15.234912</v>
      </c>
      <c r="X136" s="183">
        <v>4.4999999999999999E-4</v>
      </c>
      <c r="Y136" s="45">
        <f t="shared" si="41"/>
        <v>2.0403899999999999</v>
      </c>
    </row>
    <row r="137" spans="1:25" x14ac:dyDescent="0.25">
      <c r="A137" s="346"/>
      <c r="B137" s="169" t="s">
        <v>106</v>
      </c>
      <c r="C137" s="163" t="s">
        <v>804</v>
      </c>
      <c r="D137" s="163" t="s">
        <v>139</v>
      </c>
      <c r="E137" s="163" t="s">
        <v>140</v>
      </c>
      <c r="F137" s="163" t="s">
        <v>141</v>
      </c>
      <c r="G137" s="163" t="s">
        <v>142</v>
      </c>
      <c r="H137" s="165">
        <v>265</v>
      </c>
      <c r="I137" s="165">
        <v>6.6</v>
      </c>
      <c r="J137" s="165">
        <f t="shared" si="43"/>
        <v>1749</v>
      </c>
      <c r="K137" s="45">
        <f t="shared" si="44"/>
        <v>1749</v>
      </c>
      <c r="L137" s="3">
        <f t="shared" si="45"/>
        <v>1.4999999999999999E-2</v>
      </c>
      <c r="M137" s="45">
        <f t="shared" si="46"/>
        <v>26.234999999999999</v>
      </c>
      <c r="N137" s="183">
        <v>2.2499999999999999E-2</v>
      </c>
      <c r="O137" s="45">
        <f t="shared" si="47"/>
        <v>39.352499999999999</v>
      </c>
      <c r="P137" s="183">
        <v>3.3750000000000002E-4</v>
      </c>
      <c r="Q137" s="45">
        <f t="shared" si="37"/>
        <v>0.59028750000000008</v>
      </c>
      <c r="R137" s="45">
        <v>0.3</v>
      </c>
      <c r="S137" s="45">
        <f t="shared" si="38"/>
        <v>7.8704999999999998</v>
      </c>
      <c r="T137" s="45">
        <v>1.2</v>
      </c>
      <c r="U137" s="183">
        <f t="shared" si="39"/>
        <v>31.481999999999999</v>
      </c>
      <c r="V137" s="183">
        <v>3.3600000000000001E-3</v>
      </c>
      <c r="W137" s="42">
        <f t="shared" si="40"/>
        <v>5.8766400000000001</v>
      </c>
      <c r="X137" s="183">
        <v>4.4999999999999999E-4</v>
      </c>
      <c r="Y137" s="45">
        <f t="shared" si="41"/>
        <v>0.78705000000000003</v>
      </c>
    </row>
    <row r="138" spans="1:25" ht="22.5" x14ac:dyDescent="0.25">
      <c r="A138" s="346"/>
      <c r="B138" s="169" t="s">
        <v>143</v>
      </c>
      <c r="C138" s="163" t="s">
        <v>804</v>
      </c>
      <c r="D138" s="163" t="s">
        <v>144</v>
      </c>
      <c r="E138" s="163" t="s">
        <v>145</v>
      </c>
      <c r="F138" s="163" t="s">
        <v>146</v>
      </c>
      <c r="G138" s="163" t="s">
        <v>147</v>
      </c>
      <c r="H138" s="165">
        <v>694</v>
      </c>
      <c r="I138" s="165">
        <v>6.6</v>
      </c>
      <c r="J138" s="165">
        <f t="shared" si="43"/>
        <v>4580.3999999999996</v>
      </c>
      <c r="K138" s="45">
        <f t="shared" si="44"/>
        <v>4580.3999999999996</v>
      </c>
      <c r="L138" s="3">
        <f t="shared" si="45"/>
        <v>1.4999999999999999E-2</v>
      </c>
      <c r="M138" s="45">
        <f t="shared" si="46"/>
        <v>68.705999999999989</v>
      </c>
      <c r="N138" s="183">
        <v>2.2499999999999999E-2</v>
      </c>
      <c r="O138" s="45">
        <f t="shared" si="47"/>
        <v>103.05899999999998</v>
      </c>
      <c r="P138" s="183">
        <v>3.3750000000000002E-4</v>
      </c>
      <c r="Q138" s="45">
        <f t="shared" si="37"/>
        <v>1.545885</v>
      </c>
      <c r="R138" s="45">
        <v>0.3</v>
      </c>
      <c r="S138" s="45">
        <f t="shared" si="38"/>
        <v>20.611799999999995</v>
      </c>
      <c r="T138" s="45">
        <v>1.2</v>
      </c>
      <c r="U138" s="183">
        <f t="shared" si="39"/>
        <v>82.447199999999981</v>
      </c>
      <c r="V138" s="183">
        <v>3.3600000000000001E-3</v>
      </c>
      <c r="W138" s="42">
        <f t="shared" si="40"/>
        <v>15.390143999999999</v>
      </c>
      <c r="X138" s="183">
        <v>4.4999999999999999E-4</v>
      </c>
      <c r="Y138" s="45">
        <f t="shared" si="41"/>
        <v>2.0611799999999998</v>
      </c>
    </row>
    <row r="139" spans="1:25" x14ac:dyDescent="0.25">
      <c r="A139" s="345" t="s">
        <v>0</v>
      </c>
      <c r="B139" s="345"/>
      <c r="C139" s="345"/>
      <c r="D139" s="345"/>
      <c r="E139" s="345"/>
      <c r="F139" s="345"/>
      <c r="G139" s="345"/>
      <c r="H139" s="345"/>
      <c r="I139" s="345"/>
      <c r="J139" s="345"/>
      <c r="K139" s="45">
        <f t="shared" si="44"/>
        <v>0</v>
      </c>
      <c r="L139" s="3">
        <f t="shared" si="45"/>
        <v>1.4999999999999999E-2</v>
      </c>
      <c r="M139" s="45">
        <f t="shared" si="46"/>
        <v>0</v>
      </c>
      <c r="N139" s="183">
        <v>2.2499999999999999E-2</v>
      </c>
      <c r="O139" s="45">
        <f t="shared" si="47"/>
        <v>0</v>
      </c>
      <c r="P139" s="183">
        <v>3.3750000000000002E-4</v>
      </c>
      <c r="Q139" s="45">
        <f t="shared" si="37"/>
        <v>0</v>
      </c>
      <c r="R139" s="45">
        <v>0.3</v>
      </c>
      <c r="S139" s="45">
        <f t="shared" si="38"/>
        <v>0</v>
      </c>
      <c r="T139" s="45">
        <v>1.2</v>
      </c>
      <c r="U139" s="183">
        <f t="shared" si="39"/>
        <v>0</v>
      </c>
      <c r="V139" s="183">
        <v>3.3600000000000001E-3</v>
      </c>
      <c r="W139" s="42">
        <f t="shared" si="40"/>
        <v>0</v>
      </c>
      <c r="X139" s="183">
        <v>4.4999999999999999E-4</v>
      </c>
      <c r="Y139" s="45">
        <f t="shared" si="41"/>
        <v>0</v>
      </c>
    </row>
    <row r="140" spans="1:25" x14ac:dyDescent="0.25">
      <c r="A140" s="345" t="s">
        <v>1</v>
      </c>
      <c r="B140" s="345" t="s">
        <v>2</v>
      </c>
      <c r="C140" s="345" t="s">
        <v>254</v>
      </c>
      <c r="D140" s="345" t="s">
        <v>3</v>
      </c>
      <c r="E140" s="345"/>
      <c r="F140" s="345"/>
      <c r="G140" s="345"/>
      <c r="H140" s="166" t="s">
        <v>270</v>
      </c>
      <c r="I140" s="166" t="s">
        <v>271</v>
      </c>
      <c r="J140" s="166" t="s">
        <v>6</v>
      </c>
      <c r="K140" s="45"/>
      <c r="L140" s="3"/>
      <c r="M140" s="45"/>
      <c r="N140" s="183"/>
      <c r="O140" s="45"/>
      <c r="P140" s="183"/>
      <c r="Q140" s="45"/>
      <c r="R140" s="45"/>
      <c r="S140" s="45"/>
      <c r="T140" s="45"/>
      <c r="U140" s="183"/>
      <c r="V140" s="183"/>
      <c r="W140" s="42"/>
      <c r="X140" s="183"/>
      <c r="Y140" s="45"/>
    </row>
    <row r="141" spans="1:25" x14ac:dyDescent="0.25">
      <c r="A141" s="345"/>
      <c r="B141" s="345"/>
      <c r="C141" s="345"/>
      <c r="D141" s="345" t="s">
        <v>7</v>
      </c>
      <c r="E141" s="345"/>
      <c r="F141" s="345" t="s">
        <v>8</v>
      </c>
      <c r="G141" s="345"/>
      <c r="H141" s="166" t="s">
        <v>9</v>
      </c>
      <c r="I141" s="166" t="s">
        <v>9</v>
      </c>
      <c r="J141" s="166" t="s">
        <v>10</v>
      </c>
      <c r="K141" s="45"/>
      <c r="L141" s="3"/>
      <c r="M141" s="45"/>
      <c r="N141" s="183"/>
      <c r="O141" s="45"/>
      <c r="P141" s="183"/>
      <c r="Q141" s="45"/>
      <c r="R141" s="45"/>
      <c r="S141" s="45"/>
      <c r="T141" s="45"/>
      <c r="U141" s="183"/>
      <c r="V141" s="183"/>
      <c r="W141" s="42"/>
      <c r="X141" s="183"/>
      <c r="Y141" s="45"/>
    </row>
    <row r="142" spans="1:25" ht="22.5" x14ac:dyDescent="0.25">
      <c r="A142" s="346">
        <v>12</v>
      </c>
      <c r="B142" s="162" t="s">
        <v>148</v>
      </c>
      <c r="C142" s="163" t="s">
        <v>798</v>
      </c>
      <c r="D142" s="163" t="s">
        <v>799</v>
      </c>
      <c r="E142" s="163" t="s">
        <v>800</v>
      </c>
      <c r="F142" s="163" t="s">
        <v>801</v>
      </c>
      <c r="G142" s="163" t="s">
        <v>802</v>
      </c>
      <c r="H142" s="165">
        <v>665</v>
      </c>
      <c r="I142" s="165">
        <v>6.6</v>
      </c>
      <c r="J142" s="165">
        <f>I142*H142</f>
        <v>4389</v>
      </c>
      <c r="K142" s="45">
        <f t="shared" si="44"/>
        <v>4389</v>
      </c>
      <c r="L142" s="3">
        <f t="shared" si="45"/>
        <v>1.4999999999999999E-2</v>
      </c>
      <c r="M142" s="45">
        <f t="shared" si="46"/>
        <v>65.834999999999994</v>
      </c>
      <c r="N142" s="183">
        <v>2.2499999999999999E-2</v>
      </c>
      <c r="O142" s="45">
        <f t="shared" si="47"/>
        <v>98.752499999999998</v>
      </c>
      <c r="P142" s="183">
        <v>3.3750000000000002E-4</v>
      </c>
      <c r="Q142" s="45">
        <f t="shared" ref="Q142:Q173" si="56">P142*K142</f>
        <v>1.4812875000000001</v>
      </c>
      <c r="R142" s="45">
        <v>0.3</v>
      </c>
      <c r="S142" s="45">
        <f t="shared" ref="S142:S173" si="57">R142*M142</f>
        <v>19.750499999999999</v>
      </c>
      <c r="T142" s="45">
        <v>1.2</v>
      </c>
      <c r="U142" s="183">
        <f t="shared" ref="U142:U173" si="58">T142*M142</f>
        <v>79.001999999999995</v>
      </c>
      <c r="V142" s="183">
        <v>3.3600000000000001E-3</v>
      </c>
      <c r="W142" s="42">
        <f t="shared" ref="W142:W173" si="59">V142*K142</f>
        <v>14.74704</v>
      </c>
      <c r="X142" s="183">
        <v>4.4999999999999999E-4</v>
      </c>
      <c r="Y142" s="45">
        <f t="shared" ref="Y142:Y173" si="60">X142*K142</f>
        <v>1.97505</v>
      </c>
    </row>
    <row r="143" spans="1:25" x14ac:dyDescent="0.25">
      <c r="A143" s="346"/>
      <c r="B143" s="162" t="s">
        <v>803</v>
      </c>
      <c r="C143" s="163" t="s">
        <v>804</v>
      </c>
      <c r="D143" s="163" t="s">
        <v>805</v>
      </c>
      <c r="E143" s="163" t="s">
        <v>806</v>
      </c>
      <c r="F143" s="163" t="s">
        <v>807</v>
      </c>
      <c r="G143" s="163" t="s">
        <v>808</v>
      </c>
      <c r="H143" s="168">
        <v>640</v>
      </c>
      <c r="I143" s="165">
        <v>6.6</v>
      </c>
      <c r="J143" s="165">
        <f t="shared" ref="J143:J162" si="61">I143*H143</f>
        <v>4224</v>
      </c>
      <c r="K143" s="45">
        <f t="shared" si="44"/>
        <v>4224</v>
      </c>
      <c r="L143" s="3">
        <f t="shared" si="45"/>
        <v>1.4999999999999999E-2</v>
      </c>
      <c r="M143" s="45">
        <f t="shared" si="46"/>
        <v>63.36</v>
      </c>
      <c r="N143" s="183">
        <v>2.2499999999999999E-2</v>
      </c>
      <c r="O143" s="45">
        <f t="shared" si="47"/>
        <v>95.039999999999992</v>
      </c>
      <c r="P143" s="183">
        <v>3.3750000000000002E-4</v>
      </c>
      <c r="Q143" s="45">
        <f t="shared" si="56"/>
        <v>1.4256</v>
      </c>
      <c r="R143" s="45">
        <v>0.3</v>
      </c>
      <c r="S143" s="45">
        <f t="shared" si="57"/>
        <v>19.007999999999999</v>
      </c>
      <c r="T143" s="45">
        <v>1.2</v>
      </c>
      <c r="U143" s="183">
        <f t="shared" si="58"/>
        <v>76.031999999999996</v>
      </c>
      <c r="V143" s="183">
        <v>3.3600000000000001E-3</v>
      </c>
      <c r="W143" s="42">
        <f t="shared" si="59"/>
        <v>14.192640000000001</v>
      </c>
      <c r="X143" s="183">
        <v>4.4999999999999999E-4</v>
      </c>
      <c r="Y143" s="45">
        <f t="shared" si="60"/>
        <v>1.9008</v>
      </c>
    </row>
    <row r="144" spans="1:25" x14ac:dyDescent="0.25">
      <c r="A144" s="346"/>
      <c r="B144" s="162" t="s">
        <v>149</v>
      </c>
      <c r="C144" s="163" t="s">
        <v>798</v>
      </c>
      <c r="D144" s="163" t="s">
        <v>809</v>
      </c>
      <c r="E144" s="163" t="s">
        <v>810</v>
      </c>
      <c r="F144" s="163" t="s">
        <v>811</v>
      </c>
      <c r="G144" s="163" t="s">
        <v>812</v>
      </c>
      <c r="H144" s="165">
        <v>600</v>
      </c>
      <c r="I144" s="165">
        <v>6.6</v>
      </c>
      <c r="J144" s="165">
        <f t="shared" si="61"/>
        <v>3960</v>
      </c>
      <c r="K144" s="45">
        <f t="shared" si="44"/>
        <v>3960</v>
      </c>
      <c r="L144" s="3">
        <f t="shared" si="45"/>
        <v>1.4999999999999999E-2</v>
      </c>
      <c r="M144" s="45">
        <f t="shared" si="46"/>
        <v>59.4</v>
      </c>
      <c r="N144" s="183">
        <v>2.2499999999999999E-2</v>
      </c>
      <c r="O144" s="45">
        <f t="shared" si="47"/>
        <v>89.1</v>
      </c>
      <c r="P144" s="183">
        <v>3.3750000000000002E-4</v>
      </c>
      <c r="Q144" s="45">
        <f t="shared" si="56"/>
        <v>1.3365</v>
      </c>
      <c r="R144" s="45">
        <v>0.3</v>
      </c>
      <c r="S144" s="45">
        <f t="shared" si="57"/>
        <v>17.82</v>
      </c>
      <c r="T144" s="45">
        <v>1.2</v>
      </c>
      <c r="U144" s="183">
        <f t="shared" si="58"/>
        <v>71.28</v>
      </c>
      <c r="V144" s="183">
        <v>3.3600000000000001E-3</v>
      </c>
      <c r="W144" s="42">
        <f t="shared" si="59"/>
        <v>13.3056</v>
      </c>
      <c r="X144" s="183">
        <v>4.4999999999999999E-4</v>
      </c>
      <c r="Y144" s="45">
        <f t="shared" si="60"/>
        <v>1.782</v>
      </c>
    </row>
    <row r="145" spans="1:25" x14ac:dyDescent="0.25">
      <c r="A145" s="346"/>
      <c r="B145" s="162" t="s">
        <v>813</v>
      </c>
      <c r="C145" s="163" t="s">
        <v>804</v>
      </c>
      <c r="D145" s="163" t="s">
        <v>814</v>
      </c>
      <c r="E145" s="163" t="s">
        <v>815</v>
      </c>
      <c r="F145" s="163" t="s">
        <v>816</v>
      </c>
      <c r="G145" s="163" t="s">
        <v>817</v>
      </c>
      <c r="H145" s="165">
        <v>125</v>
      </c>
      <c r="I145" s="165">
        <v>6.6</v>
      </c>
      <c r="J145" s="165">
        <f t="shared" si="61"/>
        <v>825</v>
      </c>
      <c r="K145" s="45">
        <f t="shared" si="44"/>
        <v>825</v>
      </c>
      <c r="L145" s="3">
        <f t="shared" si="45"/>
        <v>1.4999999999999999E-2</v>
      </c>
      <c r="M145" s="45">
        <f t="shared" si="46"/>
        <v>12.375</v>
      </c>
      <c r="N145" s="183">
        <v>2.2499999999999999E-2</v>
      </c>
      <c r="O145" s="45">
        <f t="shared" si="47"/>
        <v>18.5625</v>
      </c>
      <c r="P145" s="183">
        <v>3.3750000000000002E-4</v>
      </c>
      <c r="Q145" s="45">
        <f t="shared" si="56"/>
        <v>0.2784375</v>
      </c>
      <c r="R145" s="45">
        <v>0.3</v>
      </c>
      <c r="S145" s="45">
        <f t="shared" si="57"/>
        <v>3.7124999999999999</v>
      </c>
      <c r="T145" s="45">
        <v>1.2</v>
      </c>
      <c r="U145" s="183">
        <f t="shared" si="58"/>
        <v>14.85</v>
      </c>
      <c r="V145" s="183">
        <v>3.3600000000000001E-3</v>
      </c>
      <c r="W145" s="42">
        <f t="shared" si="59"/>
        <v>2.7720000000000002</v>
      </c>
      <c r="X145" s="183">
        <v>4.4999999999999999E-4</v>
      </c>
      <c r="Y145" s="45">
        <f t="shared" si="60"/>
        <v>0.37124999999999997</v>
      </c>
    </row>
    <row r="146" spans="1:25" ht="22.5" x14ac:dyDescent="0.25">
      <c r="A146" s="346"/>
      <c r="B146" s="162" t="s">
        <v>14</v>
      </c>
      <c r="C146" s="163" t="s">
        <v>798</v>
      </c>
      <c r="D146" s="163" t="s">
        <v>818</v>
      </c>
      <c r="E146" s="163" t="s">
        <v>819</v>
      </c>
      <c r="F146" s="163" t="s">
        <v>820</v>
      </c>
      <c r="G146" s="163" t="s">
        <v>821</v>
      </c>
      <c r="H146" s="165">
        <v>239</v>
      </c>
      <c r="I146" s="165">
        <v>6.6</v>
      </c>
      <c r="J146" s="165">
        <f t="shared" si="61"/>
        <v>1577.3999999999999</v>
      </c>
      <c r="K146" s="45">
        <f t="shared" ref="K146:K189" si="62">J146*$K$3</f>
        <v>1577.3999999999999</v>
      </c>
      <c r="L146" s="3">
        <f t="shared" ref="L146:L189" si="63">$L$3</f>
        <v>1.4999999999999999E-2</v>
      </c>
      <c r="M146" s="45">
        <f t="shared" ref="M146:M189" si="64">K146*L146</f>
        <v>23.660999999999998</v>
      </c>
      <c r="N146" s="183">
        <v>2.2499999999999999E-2</v>
      </c>
      <c r="O146" s="45">
        <f t="shared" ref="O146:O189" si="65">N146*K146</f>
        <v>35.491499999999995</v>
      </c>
      <c r="P146" s="183">
        <v>3.3750000000000002E-4</v>
      </c>
      <c r="Q146" s="45">
        <f t="shared" si="56"/>
        <v>0.53237250000000003</v>
      </c>
      <c r="R146" s="45">
        <v>0.3</v>
      </c>
      <c r="S146" s="45">
        <f t="shared" si="57"/>
        <v>7.0982999999999992</v>
      </c>
      <c r="T146" s="45">
        <v>1.2</v>
      </c>
      <c r="U146" s="183">
        <f t="shared" si="58"/>
        <v>28.393199999999997</v>
      </c>
      <c r="V146" s="183">
        <v>3.3600000000000001E-3</v>
      </c>
      <c r="W146" s="42">
        <f t="shared" si="59"/>
        <v>5.3000639999999999</v>
      </c>
      <c r="X146" s="183">
        <v>4.4999999999999999E-4</v>
      </c>
      <c r="Y146" s="45">
        <f t="shared" si="60"/>
        <v>0.70982999999999996</v>
      </c>
    </row>
    <row r="147" spans="1:25" ht="22.5" x14ac:dyDescent="0.25">
      <c r="A147" s="346"/>
      <c r="B147" s="162" t="s">
        <v>131</v>
      </c>
      <c r="C147" s="163" t="s">
        <v>798</v>
      </c>
      <c r="D147" s="163" t="s">
        <v>822</v>
      </c>
      <c r="E147" s="163" t="s">
        <v>823</v>
      </c>
      <c r="F147" s="163" t="s">
        <v>824</v>
      </c>
      <c r="G147" s="163" t="s">
        <v>825</v>
      </c>
      <c r="H147" s="165">
        <v>295</v>
      </c>
      <c r="I147" s="165">
        <v>6.6</v>
      </c>
      <c r="J147" s="165">
        <f t="shared" si="61"/>
        <v>1947</v>
      </c>
      <c r="K147" s="45">
        <f t="shared" si="62"/>
        <v>1947</v>
      </c>
      <c r="L147" s="3">
        <f t="shared" si="63"/>
        <v>1.4999999999999999E-2</v>
      </c>
      <c r="M147" s="45">
        <f t="shared" si="64"/>
        <v>29.204999999999998</v>
      </c>
      <c r="N147" s="183">
        <v>2.2499999999999999E-2</v>
      </c>
      <c r="O147" s="45">
        <f t="shared" si="65"/>
        <v>43.807499999999997</v>
      </c>
      <c r="P147" s="183">
        <v>3.3750000000000002E-4</v>
      </c>
      <c r="Q147" s="45">
        <f t="shared" si="56"/>
        <v>0.65711249999999999</v>
      </c>
      <c r="R147" s="45">
        <v>0.3</v>
      </c>
      <c r="S147" s="45">
        <f t="shared" si="57"/>
        <v>8.7614999999999998</v>
      </c>
      <c r="T147" s="45">
        <v>1.2</v>
      </c>
      <c r="U147" s="183">
        <f t="shared" si="58"/>
        <v>35.045999999999999</v>
      </c>
      <c r="V147" s="183">
        <v>3.3600000000000001E-3</v>
      </c>
      <c r="W147" s="42">
        <f t="shared" si="59"/>
        <v>6.5419200000000002</v>
      </c>
      <c r="X147" s="183">
        <v>4.4999999999999999E-4</v>
      </c>
      <c r="Y147" s="45">
        <f t="shared" si="60"/>
        <v>0.87614999999999998</v>
      </c>
    </row>
    <row r="148" spans="1:25" ht="22.5" x14ac:dyDescent="0.25">
      <c r="A148" s="346">
        <v>13</v>
      </c>
      <c r="B148" s="170" t="s">
        <v>150</v>
      </c>
      <c r="C148" s="171" t="s">
        <v>826</v>
      </c>
      <c r="D148" s="163" t="s">
        <v>151</v>
      </c>
      <c r="E148" s="163" t="s">
        <v>152</v>
      </c>
      <c r="F148" s="163" t="s">
        <v>153</v>
      </c>
      <c r="G148" s="163" t="s">
        <v>154</v>
      </c>
      <c r="H148" s="165">
        <v>135</v>
      </c>
      <c r="I148" s="165">
        <v>6.6</v>
      </c>
      <c r="J148" s="165">
        <f t="shared" si="61"/>
        <v>891</v>
      </c>
      <c r="K148" s="45">
        <f t="shared" si="62"/>
        <v>891</v>
      </c>
      <c r="L148" s="3">
        <f t="shared" si="63"/>
        <v>1.4999999999999999E-2</v>
      </c>
      <c r="M148" s="45">
        <f t="shared" si="64"/>
        <v>13.365</v>
      </c>
      <c r="N148" s="183">
        <v>2.2499999999999999E-2</v>
      </c>
      <c r="O148" s="45">
        <f t="shared" si="65"/>
        <v>20.047499999999999</v>
      </c>
      <c r="P148" s="183">
        <v>3.3750000000000002E-4</v>
      </c>
      <c r="Q148" s="45">
        <f t="shared" si="56"/>
        <v>0.30071249999999999</v>
      </c>
      <c r="R148" s="45">
        <v>0.3</v>
      </c>
      <c r="S148" s="45">
        <f t="shared" si="57"/>
        <v>4.0095000000000001</v>
      </c>
      <c r="T148" s="45">
        <v>1.2</v>
      </c>
      <c r="U148" s="183">
        <f t="shared" si="58"/>
        <v>16.038</v>
      </c>
      <c r="V148" s="183">
        <v>3.3600000000000001E-3</v>
      </c>
      <c r="W148" s="42">
        <f t="shared" si="59"/>
        <v>2.99376</v>
      </c>
      <c r="X148" s="183">
        <v>4.4999999999999999E-4</v>
      </c>
      <c r="Y148" s="45">
        <f t="shared" si="60"/>
        <v>0.40094999999999997</v>
      </c>
    </row>
    <row r="149" spans="1:25" ht="22.5" x14ac:dyDescent="0.25">
      <c r="A149" s="346"/>
      <c r="B149" s="170" t="s">
        <v>155</v>
      </c>
      <c r="C149" s="171" t="s">
        <v>826</v>
      </c>
      <c r="D149" s="163" t="s">
        <v>156</v>
      </c>
      <c r="E149" s="163" t="s">
        <v>157</v>
      </c>
      <c r="F149" s="163" t="s">
        <v>158</v>
      </c>
      <c r="G149" s="163" t="s">
        <v>159</v>
      </c>
      <c r="H149" s="165">
        <v>780</v>
      </c>
      <c r="I149" s="165">
        <v>6.6</v>
      </c>
      <c r="J149" s="165">
        <f t="shared" si="61"/>
        <v>5148</v>
      </c>
      <c r="K149" s="45">
        <f t="shared" si="62"/>
        <v>5148</v>
      </c>
      <c r="L149" s="3">
        <f t="shared" si="63"/>
        <v>1.4999999999999999E-2</v>
      </c>
      <c r="M149" s="45">
        <f t="shared" si="64"/>
        <v>77.22</v>
      </c>
      <c r="N149" s="183">
        <v>2.2499999999999999E-2</v>
      </c>
      <c r="O149" s="45">
        <f t="shared" si="65"/>
        <v>115.83</v>
      </c>
      <c r="P149" s="183">
        <v>3.3750000000000002E-4</v>
      </c>
      <c r="Q149" s="45">
        <f t="shared" si="56"/>
        <v>1.7374500000000002</v>
      </c>
      <c r="R149" s="45">
        <v>0.3</v>
      </c>
      <c r="S149" s="45">
        <f t="shared" si="57"/>
        <v>23.166</v>
      </c>
      <c r="T149" s="45">
        <v>1.2</v>
      </c>
      <c r="U149" s="183">
        <f t="shared" si="58"/>
        <v>92.664000000000001</v>
      </c>
      <c r="V149" s="183">
        <v>3.3600000000000001E-3</v>
      </c>
      <c r="W149" s="42">
        <f t="shared" si="59"/>
        <v>17.297280000000001</v>
      </c>
      <c r="X149" s="183">
        <v>4.4999999999999999E-4</v>
      </c>
      <c r="Y149" s="45">
        <f t="shared" si="60"/>
        <v>2.3165999999999998</v>
      </c>
    </row>
    <row r="150" spans="1:25" ht="22.5" x14ac:dyDescent="0.25">
      <c r="A150" s="346"/>
      <c r="B150" s="170" t="s">
        <v>160</v>
      </c>
      <c r="C150" s="171" t="s">
        <v>826</v>
      </c>
      <c r="D150" s="163" t="s">
        <v>161</v>
      </c>
      <c r="E150" s="163" t="s">
        <v>162</v>
      </c>
      <c r="F150" s="163" t="s">
        <v>163</v>
      </c>
      <c r="G150" s="163" t="s">
        <v>164</v>
      </c>
      <c r="H150" s="165">
        <v>175</v>
      </c>
      <c r="I150" s="165">
        <v>6.6</v>
      </c>
      <c r="J150" s="165">
        <f t="shared" si="61"/>
        <v>1155</v>
      </c>
      <c r="K150" s="45">
        <f t="shared" si="62"/>
        <v>1155</v>
      </c>
      <c r="L150" s="3">
        <f t="shared" si="63"/>
        <v>1.4999999999999999E-2</v>
      </c>
      <c r="M150" s="45">
        <f t="shared" si="64"/>
        <v>17.324999999999999</v>
      </c>
      <c r="N150" s="183">
        <v>2.2499999999999999E-2</v>
      </c>
      <c r="O150" s="45">
        <f t="shared" si="65"/>
        <v>25.987500000000001</v>
      </c>
      <c r="P150" s="183">
        <v>3.3750000000000002E-4</v>
      </c>
      <c r="Q150" s="45">
        <f t="shared" si="56"/>
        <v>0.38981250000000001</v>
      </c>
      <c r="R150" s="45">
        <v>0.3</v>
      </c>
      <c r="S150" s="45">
        <f t="shared" si="57"/>
        <v>5.1974999999999998</v>
      </c>
      <c r="T150" s="45">
        <v>1.2</v>
      </c>
      <c r="U150" s="183">
        <f t="shared" si="58"/>
        <v>20.79</v>
      </c>
      <c r="V150" s="183">
        <v>3.3600000000000001E-3</v>
      </c>
      <c r="W150" s="42">
        <f t="shared" si="59"/>
        <v>3.8808000000000002</v>
      </c>
      <c r="X150" s="183">
        <v>4.4999999999999999E-4</v>
      </c>
      <c r="Y150" s="45">
        <f t="shared" si="60"/>
        <v>0.51974999999999993</v>
      </c>
    </row>
    <row r="151" spans="1:25" ht="22.5" x14ac:dyDescent="0.25">
      <c r="A151" s="346"/>
      <c r="B151" s="170" t="s">
        <v>165</v>
      </c>
      <c r="C151" s="171" t="s">
        <v>826</v>
      </c>
      <c r="D151" s="163" t="s">
        <v>166</v>
      </c>
      <c r="E151" s="163" t="s">
        <v>167</v>
      </c>
      <c r="F151" s="163" t="s">
        <v>168</v>
      </c>
      <c r="G151" s="163" t="s">
        <v>169</v>
      </c>
      <c r="H151" s="165">
        <v>619</v>
      </c>
      <c r="I151" s="165">
        <v>6.6</v>
      </c>
      <c r="J151" s="165">
        <f t="shared" si="61"/>
        <v>4085.3999999999996</v>
      </c>
      <c r="K151" s="45">
        <f t="shared" si="62"/>
        <v>4085.3999999999996</v>
      </c>
      <c r="L151" s="3">
        <f t="shared" si="63"/>
        <v>1.4999999999999999E-2</v>
      </c>
      <c r="M151" s="45">
        <f t="shared" si="64"/>
        <v>61.280999999999992</v>
      </c>
      <c r="N151" s="183">
        <v>2.2499999999999999E-2</v>
      </c>
      <c r="O151" s="45">
        <f t="shared" si="65"/>
        <v>91.921499999999995</v>
      </c>
      <c r="P151" s="183">
        <v>3.3750000000000002E-4</v>
      </c>
      <c r="Q151" s="45">
        <f t="shared" si="56"/>
        <v>1.3788224999999998</v>
      </c>
      <c r="R151" s="45">
        <v>0.3</v>
      </c>
      <c r="S151" s="45">
        <f t="shared" si="57"/>
        <v>18.384299999999996</v>
      </c>
      <c r="T151" s="45">
        <v>1.2</v>
      </c>
      <c r="U151" s="183">
        <f t="shared" si="58"/>
        <v>73.537199999999984</v>
      </c>
      <c r="V151" s="183">
        <v>3.3600000000000001E-3</v>
      </c>
      <c r="W151" s="42">
        <f t="shared" si="59"/>
        <v>13.726944</v>
      </c>
      <c r="X151" s="183">
        <v>4.4999999999999999E-4</v>
      </c>
      <c r="Y151" s="45">
        <f t="shared" si="60"/>
        <v>1.8384299999999998</v>
      </c>
    </row>
    <row r="152" spans="1:25" ht="22.5" x14ac:dyDescent="0.25">
      <c r="A152" s="346"/>
      <c r="B152" s="170" t="s">
        <v>170</v>
      </c>
      <c r="C152" s="171" t="s">
        <v>826</v>
      </c>
      <c r="D152" s="163" t="s">
        <v>171</v>
      </c>
      <c r="E152" s="163" t="s">
        <v>172</v>
      </c>
      <c r="F152" s="163" t="s">
        <v>173</v>
      </c>
      <c r="G152" s="163" t="s">
        <v>174</v>
      </c>
      <c r="H152" s="165">
        <v>648</v>
      </c>
      <c r="I152" s="165">
        <v>6.6</v>
      </c>
      <c r="J152" s="165">
        <f t="shared" si="61"/>
        <v>4276.8</v>
      </c>
      <c r="K152" s="45">
        <f t="shared" si="62"/>
        <v>4276.8</v>
      </c>
      <c r="L152" s="3">
        <f t="shared" si="63"/>
        <v>1.4999999999999999E-2</v>
      </c>
      <c r="M152" s="45">
        <f t="shared" si="64"/>
        <v>64.152000000000001</v>
      </c>
      <c r="N152" s="183">
        <v>2.2499999999999999E-2</v>
      </c>
      <c r="O152" s="45">
        <f t="shared" si="65"/>
        <v>96.227999999999994</v>
      </c>
      <c r="P152" s="183">
        <v>3.3750000000000002E-4</v>
      </c>
      <c r="Q152" s="45">
        <f t="shared" si="56"/>
        <v>1.4434200000000001</v>
      </c>
      <c r="R152" s="45">
        <v>0.3</v>
      </c>
      <c r="S152" s="45">
        <f t="shared" si="57"/>
        <v>19.2456</v>
      </c>
      <c r="T152" s="45">
        <v>1.2</v>
      </c>
      <c r="U152" s="183">
        <f t="shared" si="58"/>
        <v>76.982399999999998</v>
      </c>
      <c r="V152" s="183">
        <v>3.3600000000000001E-3</v>
      </c>
      <c r="W152" s="42">
        <f t="shared" si="59"/>
        <v>14.370048000000001</v>
      </c>
      <c r="X152" s="183">
        <v>4.4999999999999999E-4</v>
      </c>
      <c r="Y152" s="45">
        <f t="shared" si="60"/>
        <v>1.92456</v>
      </c>
    </row>
    <row r="153" spans="1:25" x14ac:dyDescent="0.25">
      <c r="A153" s="346"/>
      <c r="B153" s="170" t="s">
        <v>175</v>
      </c>
      <c r="C153" s="171" t="s">
        <v>826</v>
      </c>
      <c r="D153" s="163" t="s">
        <v>176</v>
      </c>
      <c r="E153" s="163" t="s">
        <v>177</v>
      </c>
      <c r="F153" s="163" t="s">
        <v>178</v>
      </c>
      <c r="G153" s="163" t="s">
        <v>179</v>
      </c>
      <c r="H153" s="165">
        <v>246</v>
      </c>
      <c r="I153" s="165">
        <v>6.6</v>
      </c>
      <c r="J153" s="165">
        <f t="shared" si="61"/>
        <v>1623.6</v>
      </c>
      <c r="K153" s="45">
        <f t="shared" si="62"/>
        <v>1623.6</v>
      </c>
      <c r="L153" s="3">
        <f t="shared" si="63"/>
        <v>1.4999999999999999E-2</v>
      </c>
      <c r="M153" s="45">
        <f t="shared" si="64"/>
        <v>24.353999999999999</v>
      </c>
      <c r="N153" s="183">
        <v>2.2499999999999999E-2</v>
      </c>
      <c r="O153" s="45">
        <f t="shared" si="65"/>
        <v>36.530999999999999</v>
      </c>
      <c r="P153" s="183">
        <v>3.3750000000000002E-4</v>
      </c>
      <c r="Q153" s="45">
        <f t="shared" si="56"/>
        <v>0.54796500000000004</v>
      </c>
      <c r="R153" s="45">
        <v>0.3</v>
      </c>
      <c r="S153" s="45">
        <f t="shared" si="57"/>
        <v>7.3061999999999996</v>
      </c>
      <c r="T153" s="45">
        <v>1.2</v>
      </c>
      <c r="U153" s="183">
        <f t="shared" si="58"/>
        <v>29.224799999999998</v>
      </c>
      <c r="V153" s="183">
        <v>3.3600000000000001E-3</v>
      </c>
      <c r="W153" s="42">
        <f t="shared" si="59"/>
        <v>5.4552959999999997</v>
      </c>
      <c r="X153" s="183">
        <v>4.4999999999999999E-4</v>
      </c>
      <c r="Y153" s="45">
        <f t="shared" si="60"/>
        <v>0.73061999999999994</v>
      </c>
    </row>
    <row r="154" spans="1:25" x14ac:dyDescent="0.25">
      <c r="A154" s="346"/>
      <c r="B154" s="170" t="s">
        <v>180</v>
      </c>
      <c r="C154" s="171" t="s">
        <v>826</v>
      </c>
      <c r="D154" s="163" t="s">
        <v>181</v>
      </c>
      <c r="E154" s="163" t="s">
        <v>182</v>
      </c>
      <c r="F154" s="163" t="s">
        <v>183</v>
      </c>
      <c r="G154" s="163" t="s">
        <v>184</v>
      </c>
      <c r="H154" s="165">
        <v>648</v>
      </c>
      <c r="I154" s="165">
        <v>6.6</v>
      </c>
      <c r="J154" s="165">
        <f t="shared" si="61"/>
        <v>4276.8</v>
      </c>
      <c r="K154" s="45">
        <f t="shared" si="62"/>
        <v>4276.8</v>
      </c>
      <c r="L154" s="3">
        <f t="shared" si="63"/>
        <v>1.4999999999999999E-2</v>
      </c>
      <c r="M154" s="45">
        <f t="shared" si="64"/>
        <v>64.152000000000001</v>
      </c>
      <c r="N154" s="183">
        <v>2.2499999999999999E-2</v>
      </c>
      <c r="O154" s="45">
        <f t="shared" si="65"/>
        <v>96.227999999999994</v>
      </c>
      <c r="P154" s="183">
        <v>3.3750000000000002E-4</v>
      </c>
      <c r="Q154" s="45">
        <f t="shared" si="56"/>
        <v>1.4434200000000001</v>
      </c>
      <c r="R154" s="45">
        <v>0.3</v>
      </c>
      <c r="S154" s="45">
        <f t="shared" si="57"/>
        <v>19.2456</v>
      </c>
      <c r="T154" s="45">
        <v>1.2</v>
      </c>
      <c r="U154" s="183">
        <f t="shared" si="58"/>
        <v>76.982399999999998</v>
      </c>
      <c r="V154" s="183">
        <v>3.3600000000000001E-3</v>
      </c>
      <c r="W154" s="42">
        <f t="shared" si="59"/>
        <v>14.370048000000001</v>
      </c>
      <c r="X154" s="183">
        <v>4.4999999999999999E-4</v>
      </c>
      <c r="Y154" s="45">
        <f t="shared" si="60"/>
        <v>1.92456</v>
      </c>
    </row>
    <row r="155" spans="1:25" ht="22.5" x14ac:dyDescent="0.25">
      <c r="A155" s="346"/>
      <c r="B155" s="170" t="s">
        <v>185</v>
      </c>
      <c r="C155" s="171" t="s">
        <v>826</v>
      </c>
      <c r="D155" s="163" t="s">
        <v>186</v>
      </c>
      <c r="E155" s="163" t="s">
        <v>187</v>
      </c>
      <c r="F155" s="163" t="s">
        <v>188</v>
      </c>
      <c r="G155" s="163" t="s">
        <v>189</v>
      </c>
      <c r="H155" s="165">
        <v>696</v>
      </c>
      <c r="I155" s="165">
        <v>6.6</v>
      </c>
      <c r="J155" s="165">
        <f t="shared" si="61"/>
        <v>4593.5999999999995</v>
      </c>
      <c r="K155" s="45">
        <f t="shared" si="62"/>
        <v>4593.5999999999995</v>
      </c>
      <c r="L155" s="3">
        <f t="shared" si="63"/>
        <v>1.4999999999999999E-2</v>
      </c>
      <c r="M155" s="45">
        <f t="shared" si="64"/>
        <v>68.903999999999996</v>
      </c>
      <c r="N155" s="183">
        <v>2.2499999999999999E-2</v>
      </c>
      <c r="O155" s="45">
        <f t="shared" si="65"/>
        <v>103.35599999999998</v>
      </c>
      <c r="P155" s="183">
        <v>3.3750000000000002E-4</v>
      </c>
      <c r="Q155" s="45">
        <f t="shared" si="56"/>
        <v>1.5503399999999998</v>
      </c>
      <c r="R155" s="45">
        <v>0.3</v>
      </c>
      <c r="S155" s="45">
        <f t="shared" si="57"/>
        <v>20.671199999999999</v>
      </c>
      <c r="T155" s="45">
        <v>1.2</v>
      </c>
      <c r="U155" s="183">
        <f t="shared" si="58"/>
        <v>82.684799999999996</v>
      </c>
      <c r="V155" s="183">
        <v>3.3600000000000001E-3</v>
      </c>
      <c r="W155" s="42">
        <f t="shared" si="59"/>
        <v>15.434495999999999</v>
      </c>
      <c r="X155" s="183">
        <v>4.4999999999999999E-4</v>
      </c>
      <c r="Y155" s="45">
        <f t="shared" si="60"/>
        <v>2.0671199999999996</v>
      </c>
    </row>
    <row r="156" spans="1:25" ht="22.5" x14ac:dyDescent="0.25">
      <c r="A156" s="346"/>
      <c r="B156" s="170" t="s">
        <v>190</v>
      </c>
      <c r="C156" s="171" t="s">
        <v>826</v>
      </c>
      <c r="D156" s="163" t="s">
        <v>191</v>
      </c>
      <c r="E156" s="163" t="s">
        <v>192</v>
      </c>
      <c r="F156" s="163" t="s">
        <v>193</v>
      </c>
      <c r="G156" s="163" t="s">
        <v>194</v>
      </c>
      <c r="H156" s="165">
        <v>815</v>
      </c>
      <c r="I156" s="165">
        <v>6.6</v>
      </c>
      <c r="J156" s="165">
        <f t="shared" si="61"/>
        <v>5379</v>
      </c>
      <c r="K156" s="45">
        <f t="shared" si="62"/>
        <v>5379</v>
      </c>
      <c r="L156" s="3">
        <f t="shared" si="63"/>
        <v>1.4999999999999999E-2</v>
      </c>
      <c r="M156" s="45">
        <f t="shared" si="64"/>
        <v>80.685000000000002</v>
      </c>
      <c r="N156" s="183">
        <v>2.2499999999999999E-2</v>
      </c>
      <c r="O156" s="45">
        <f t="shared" si="65"/>
        <v>121.02749999999999</v>
      </c>
      <c r="P156" s="183">
        <v>3.3750000000000002E-4</v>
      </c>
      <c r="Q156" s="45">
        <f t="shared" si="56"/>
        <v>1.8154125000000001</v>
      </c>
      <c r="R156" s="45">
        <v>0.3</v>
      </c>
      <c r="S156" s="45">
        <f t="shared" si="57"/>
        <v>24.205500000000001</v>
      </c>
      <c r="T156" s="45">
        <v>1.2</v>
      </c>
      <c r="U156" s="183">
        <f t="shared" si="58"/>
        <v>96.822000000000003</v>
      </c>
      <c r="V156" s="183">
        <v>3.3600000000000001E-3</v>
      </c>
      <c r="W156" s="42">
        <f t="shared" si="59"/>
        <v>18.073440000000002</v>
      </c>
      <c r="X156" s="183">
        <v>4.4999999999999999E-4</v>
      </c>
      <c r="Y156" s="45">
        <f t="shared" si="60"/>
        <v>2.42055</v>
      </c>
    </row>
    <row r="157" spans="1:25" ht="22.5" x14ac:dyDescent="0.25">
      <c r="A157" s="346"/>
      <c r="B157" s="170" t="s">
        <v>195</v>
      </c>
      <c r="C157" s="171" t="s">
        <v>826</v>
      </c>
      <c r="D157" s="163" t="s">
        <v>196</v>
      </c>
      <c r="E157" s="163" t="s">
        <v>197</v>
      </c>
      <c r="F157" s="163" t="s">
        <v>198</v>
      </c>
      <c r="G157" s="163" t="s">
        <v>199</v>
      </c>
      <c r="H157" s="165">
        <v>322</v>
      </c>
      <c r="I157" s="165">
        <v>6.6</v>
      </c>
      <c r="J157" s="165">
        <f t="shared" si="61"/>
        <v>2125.1999999999998</v>
      </c>
      <c r="K157" s="45">
        <f t="shared" si="62"/>
        <v>2125.1999999999998</v>
      </c>
      <c r="L157" s="3">
        <f t="shared" si="63"/>
        <v>1.4999999999999999E-2</v>
      </c>
      <c r="M157" s="45">
        <f t="shared" si="64"/>
        <v>31.877999999999997</v>
      </c>
      <c r="N157" s="183">
        <v>2.2499999999999999E-2</v>
      </c>
      <c r="O157" s="45">
        <f t="shared" si="65"/>
        <v>47.816999999999993</v>
      </c>
      <c r="P157" s="183">
        <v>3.3750000000000002E-4</v>
      </c>
      <c r="Q157" s="45">
        <f t="shared" si="56"/>
        <v>0.71725499999999998</v>
      </c>
      <c r="R157" s="45">
        <v>0.3</v>
      </c>
      <c r="S157" s="45">
        <f t="shared" si="57"/>
        <v>9.5633999999999979</v>
      </c>
      <c r="T157" s="45">
        <v>1.2</v>
      </c>
      <c r="U157" s="183">
        <f t="shared" si="58"/>
        <v>38.253599999999992</v>
      </c>
      <c r="V157" s="183">
        <v>3.3600000000000001E-3</v>
      </c>
      <c r="W157" s="42">
        <f t="shared" si="59"/>
        <v>7.1406719999999995</v>
      </c>
      <c r="X157" s="183">
        <v>4.4999999999999999E-4</v>
      </c>
      <c r="Y157" s="45">
        <f t="shared" si="60"/>
        <v>0.95633999999999986</v>
      </c>
    </row>
    <row r="158" spans="1:25" ht="22.5" x14ac:dyDescent="0.25">
      <c r="A158" s="346"/>
      <c r="B158" s="170" t="s">
        <v>200</v>
      </c>
      <c r="C158" s="171" t="s">
        <v>826</v>
      </c>
      <c r="D158" s="163" t="s">
        <v>201</v>
      </c>
      <c r="E158" s="163" t="s">
        <v>202</v>
      </c>
      <c r="F158" s="163" t="s">
        <v>203</v>
      </c>
      <c r="G158" s="163" t="s">
        <v>204</v>
      </c>
      <c r="H158" s="165">
        <v>770</v>
      </c>
      <c r="I158" s="165">
        <v>6.6</v>
      </c>
      <c r="J158" s="165">
        <f t="shared" si="61"/>
        <v>5082</v>
      </c>
      <c r="K158" s="45">
        <f t="shared" si="62"/>
        <v>5082</v>
      </c>
      <c r="L158" s="3">
        <f t="shared" si="63"/>
        <v>1.4999999999999999E-2</v>
      </c>
      <c r="M158" s="45">
        <f t="shared" si="64"/>
        <v>76.23</v>
      </c>
      <c r="N158" s="183">
        <v>2.2499999999999999E-2</v>
      </c>
      <c r="O158" s="45">
        <f t="shared" si="65"/>
        <v>114.345</v>
      </c>
      <c r="P158" s="183">
        <v>3.3750000000000002E-4</v>
      </c>
      <c r="Q158" s="45">
        <f t="shared" si="56"/>
        <v>1.7151750000000001</v>
      </c>
      <c r="R158" s="45">
        <v>0.3</v>
      </c>
      <c r="S158" s="45">
        <f t="shared" si="57"/>
        <v>22.869</v>
      </c>
      <c r="T158" s="45">
        <v>1.2</v>
      </c>
      <c r="U158" s="183">
        <f t="shared" si="58"/>
        <v>91.475999999999999</v>
      </c>
      <c r="V158" s="183">
        <v>3.3600000000000001E-3</v>
      </c>
      <c r="W158" s="42">
        <f t="shared" si="59"/>
        <v>17.075520000000001</v>
      </c>
      <c r="X158" s="183">
        <v>4.4999999999999999E-4</v>
      </c>
      <c r="Y158" s="45">
        <f t="shared" si="60"/>
        <v>2.2869000000000002</v>
      </c>
    </row>
    <row r="159" spans="1:25" ht="22.5" x14ac:dyDescent="0.25">
      <c r="A159" s="346"/>
      <c r="B159" s="162" t="s">
        <v>205</v>
      </c>
      <c r="C159" s="171" t="s">
        <v>826</v>
      </c>
      <c r="D159" s="163" t="s">
        <v>206</v>
      </c>
      <c r="E159" s="163" t="s">
        <v>207</v>
      </c>
      <c r="F159" s="163" t="s">
        <v>208</v>
      </c>
      <c r="G159" s="163" t="s">
        <v>209</v>
      </c>
      <c r="H159" s="165">
        <v>175</v>
      </c>
      <c r="I159" s="165">
        <v>6.6</v>
      </c>
      <c r="J159" s="165">
        <f t="shared" si="61"/>
        <v>1155</v>
      </c>
      <c r="K159" s="45">
        <f t="shared" si="62"/>
        <v>1155</v>
      </c>
      <c r="L159" s="3">
        <f t="shared" si="63"/>
        <v>1.4999999999999999E-2</v>
      </c>
      <c r="M159" s="45">
        <f t="shared" si="64"/>
        <v>17.324999999999999</v>
      </c>
      <c r="N159" s="183">
        <v>2.2499999999999999E-2</v>
      </c>
      <c r="O159" s="45">
        <f t="shared" si="65"/>
        <v>25.987500000000001</v>
      </c>
      <c r="P159" s="183">
        <v>3.3750000000000002E-4</v>
      </c>
      <c r="Q159" s="45">
        <f t="shared" si="56"/>
        <v>0.38981250000000001</v>
      </c>
      <c r="R159" s="45">
        <v>0.3</v>
      </c>
      <c r="S159" s="45">
        <f t="shared" si="57"/>
        <v>5.1974999999999998</v>
      </c>
      <c r="T159" s="45">
        <v>1.2</v>
      </c>
      <c r="U159" s="183">
        <f t="shared" si="58"/>
        <v>20.79</v>
      </c>
      <c r="V159" s="183">
        <v>3.3600000000000001E-3</v>
      </c>
      <c r="W159" s="42">
        <f t="shared" si="59"/>
        <v>3.8808000000000002</v>
      </c>
      <c r="X159" s="183">
        <v>4.4999999999999999E-4</v>
      </c>
      <c r="Y159" s="45">
        <f t="shared" si="60"/>
        <v>0.51974999999999993</v>
      </c>
    </row>
    <row r="160" spans="1:25" ht="22.5" x14ac:dyDescent="0.25">
      <c r="A160" s="346"/>
      <c r="B160" s="162" t="s">
        <v>210</v>
      </c>
      <c r="C160" s="171" t="s">
        <v>826</v>
      </c>
      <c r="D160" s="163" t="s">
        <v>827</v>
      </c>
      <c r="E160" s="163" t="s">
        <v>828</v>
      </c>
      <c r="F160" s="163" t="s">
        <v>829</v>
      </c>
      <c r="G160" s="163" t="s">
        <v>830</v>
      </c>
      <c r="H160" s="165">
        <v>177</v>
      </c>
      <c r="I160" s="165">
        <v>6.6</v>
      </c>
      <c r="J160" s="165">
        <f t="shared" si="61"/>
        <v>1168.2</v>
      </c>
      <c r="K160" s="45">
        <f t="shared" si="62"/>
        <v>1168.2</v>
      </c>
      <c r="L160" s="3">
        <f t="shared" si="63"/>
        <v>1.4999999999999999E-2</v>
      </c>
      <c r="M160" s="45">
        <f t="shared" si="64"/>
        <v>17.523</v>
      </c>
      <c r="N160" s="183">
        <v>2.2499999999999999E-2</v>
      </c>
      <c r="O160" s="45">
        <f t="shared" si="65"/>
        <v>26.284500000000001</v>
      </c>
      <c r="P160" s="183">
        <v>3.3750000000000002E-4</v>
      </c>
      <c r="Q160" s="45">
        <f t="shared" si="56"/>
        <v>0.39426750000000005</v>
      </c>
      <c r="R160" s="45">
        <v>0.3</v>
      </c>
      <c r="S160" s="45">
        <f t="shared" si="57"/>
        <v>5.2568999999999999</v>
      </c>
      <c r="T160" s="45">
        <v>1.2</v>
      </c>
      <c r="U160" s="183">
        <f t="shared" si="58"/>
        <v>21.0276</v>
      </c>
      <c r="V160" s="183">
        <v>3.3600000000000001E-3</v>
      </c>
      <c r="W160" s="42">
        <f t="shared" si="59"/>
        <v>3.9251520000000002</v>
      </c>
      <c r="X160" s="183">
        <v>4.4999999999999999E-4</v>
      </c>
      <c r="Y160" s="45">
        <f t="shared" si="60"/>
        <v>0.52568999999999999</v>
      </c>
    </row>
    <row r="161" spans="1:25" ht="22.5" x14ac:dyDescent="0.25">
      <c r="A161" s="346"/>
      <c r="B161" s="162" t="s">
        <v>211</v>
      </c>
      <c r="C161" s="171" t="s">
        <v>826</v>
      </c>
      <c r="D161" s="163" t="s">
        <v>831</v>
      </c>
      <c r="E161" s="163" t="s">
        <v>832</v>
      </c>
      <c r="F161" s="163" t="s">
        <v>833</v>
      </c>
      <c r="G161" s="163" t="s">
        <v>834</v>
      </c>
      <c r="H161" s="165">
        <v>278</v>
      </c>
      <c r="I161" s="165">
        <v>6.6</v>
      </c>
      <c r="J161" s="165">
        <f t="shared" si="61"/>
        <v>1834.8</v>
      </c>
      <c r="K161" s="45">
        <f t="shared" si="62"/>
        <v>1834.8</v>
      </c>
      <c r="L161" s="3">
        <f t="shared" si="63"/>
        <v>1.4999999999999999E-2</v>
      </c>
      <c r="M161" s="45">
        <f t="shared" si="64"/>
        <v>27.521999999999998</v>
      </c>
      <c r="N161" s="183">
        <v>2.2499999999999999E-2</v>
      </c>
      <c r="O161" s="45">
        <f t="shared" si="65"/>
        <v>41.282999999999994</v>
      </c>
      <c r="P161" s="183">
        <v>3.3750000000000002E-4</v>
      </c>
      <c r="Q161" s="45">
        <f t="shared" si="56"/>
        <v>0.61924500000000005</v>
      </c>
      <c r="R161" s="45">
        <v>0.3</v>
      </c>
      <c r="S161" s="45">
        <f t="shared" si="57"/>
        <v>8.2565999999999988</v>
      </c>
      <c r="T161" s="45">
        <v>1.2</v>
      </c>
      <c r="U161" s="183">
        <f t="shared" si="58"/>
        <v>33.026399999999995</v>
      </c>
      <c r="V161" s="183">
        <v>3.3600000000000001E-3</v>
      </c>
      <c r="W161" s="42">
        <f t="shared" si="59"/>
        <v>6.1649279999999997</v>
      </c>
      <c r="X161" s="183">
        <v>4.4999999999999999E-4</v>
      </c>
      <c r="Y161" s="45">
        <f t="shared" si="60"/>
        <v>0.82565999999999995</v>
      </c>
    </row>
    <row r="162" spans="1:25" ht="22.5" x14ac:dyDescent="0.25">
      <c r="A162" s="346"/>
      <c r="B162" s="162" t="s">
        <v>212</v>
      </c>
      <c r="C162" s="171" t="s">
        <v>826</v>
      </c>
      <c r="D162" s="163" t="s">
        <v>835</v>
      </c>
      <c r="E162" s="163" t="s">
        <v>836</v>
      </c>
      <c r="F162" s="163" t="s">
        <v>837</v>
      </c>
      <c r="G162" s="163" t="s">
        <v>838</v>
      </c>
      <c r="H162" s="165">
        <v>200</v>
      </c>
      <c r="I162" s="165">
        <v>6.6</v>
      </c>
      <c r="J162" s="165">
        <f t="shared" si="61"/>
        <v>1320</v>
      </c>
      <c r="K162" s="45">
        <f t="shared" si="62"/>
        <v>1320</v>
      </c>
      <c r="L162" s="3">
        <f t="shared" si="63"/>
        <v>1.4999999999999999E-2</v>
      </c>
      <c r="M162" s="45">
        <f t="shared" si="64"/>
        <v>19.8</v>
      </c>
      <c r="N162" s="183">
        <v>2.2499999999999999E-2</v>
      </c>
      <c r="O162" s="45">
        <f t="shared" si="65"/>
        <v>29.7</v>
      </c>
      <c r="P162" s="183">
        <v>3.3750000000000002E-4</v>
      </c>
      <c r="Q162" s="45">
        <f t="shared" si="56"/>
        <v>0.44550000000000001</v>
      </c>
      <c r="R162" s="45">
        <v>0.3</v>
      </c>
      <c r="S162" s="45">
        <f t="shared" si="57"/>
        <v>5.94</v>
      </c>
      <c r="T162" s="45">
        <v>1.2</v>
      </c>
      <c r="U162" s="183">
        <f t="shared" si="58"/>
        <v>23.76</v>
      </c>
      <c r="V162" s="183">
        <v>3.3600000000000001E-3</v>
      </c>
      <c r="W162" s="42">
        <f t="shared" si="59"/>
        <v>4.4352</v>
      </c>
      <c r="X162" s="183">
        <v>4.4999999999999999E-4</v>
      </c>
      <c r="Y162" s="45">
        <f t="shared" si="60"/>
        <v>0.59399999999999997</v>
      </c>
    </row>
    <row r="163" spans="1:25" ht="33.75" x14ac:dyDescent="0.25">
      <c r="A163" s="346">
        <v>14</v>
      </c>
      <c r="B163" s="162" t="s">
        <v>213</v>
      </c>
      <c r="C163" s="163" t="s">
        <v>692</v>
      </c>
      <c r="D163" s="163" t="s">
        <v>214</v>
      </c>
      <c r="E163" s="163" t="s">
        <v>215</v>
      </c>
      <c r="F163" s="163" t="s">
        <v>216</v>
      </c>
      <c r="G163" s="163" t="s">
        <v>217</v>
      </c>
      <c r="H163" s="165">
        <v>576</v>
      </c>
      <c r="I163" s="165">
        <v>6.6</v>
      </c>
      <c r="J163" s="172">
        <f t="shared" ref="J163:J189" si="66">I163*H163</f>
        <v>3801.6</v>
      </c>
      <c r="K163" s="45">
        <f t="shared" si="62"/>
        <v>3801.6</v>
      </c>
      <c r="L163" s="3">
        <f t="shared" si="63"/>
        <v>1.4999999999999999E-2</v>
      </c>
      <c r="M163" s="45">
        <f t="shared" si="64"/>
        <v>57.023999999999994</v>
      </c>
      <c r="N163" s="183">
        <v>2.2499999999999999E-2</v>
      </c>
      <c r="O163" s="45">
        <f t="shared" si="65"/>
        <v>85.536000000000001</v>
      </c>
      <c r="P163" s="183">
        <v>3.3750000000000002E-4</v>
      </c>
      <c r="Q163" s="45">
        <f t="shared" si="56"/>
        <v>1.28304</v>
      </c>
      <c r="R163" s="45">
        <v>0.3</v>
      </c>
      <c r="S163" s="45">
        <f t="shared" si="57"/>
        <v>17.107199999999999</v>
      </c>
      <c r="T163" s="45">
        <v>1.2</v>
      </c>
      <c r="U163" s="183">
        <f t="shared" si="58"/>
        <v>68.428799999999995</v>
      </c>
      <c r="V163" s="183">
        <v>3.3600000000000001E-3</v>
      </c>
      <c r="W163" s="42">
        <f t="shared" si="59"/>
        <v>12.773376000000001</v>
      </c>
      <c r="X163" s="183">
        <v>4.4999999999999999E-4</v>
      </c>
      <c r="Y163" s="45">
        <f t="shared" si="60"/>
        <v>1.71072</v>
      </c>
    </row>
    <row r="164" spans="1:25" ht="33.75" x14ac:dyDescent="0.25">
      <c r="A164" s="346"/>
      <c r="B164" s="162" t="s">
        <v>218</v>
      </c>
      <c r="C164" s="163" t="s">
        <v>692</v>
      </c>
      <c r="D164" s="163" t="s">
        <v>219</v>
      </c>
      <c r="E164" s="163" t="s">
        <v>215</v>
      </c>
      <c r="F164" s="163" t="s">
        <v>220</v>
      </c>
      <c r="G164" s="163" t="s">
        <v>221</v>
      </c>
      <c r="H164" s="165">
        <v>1070</v>
      </c>
      <c r="I164" s="165">
        <v>6.6</v>
      </c>
      <c r="J164" s="172">
        <f t="shared" si="66"/>
        <v>7062</v>
      </c>
      <c r="K164" s="45">
        <f t="shared" si="62"/>
        <v>7062</v>
      </c>
      <c r="L164" s="3">
        <f t="shared" si="63"/>
        <v>1.4999999999999999E-2</v>
      </c>
      <c r="M164" s="45">
        <f t="shared" si="64"/>
        <v>105.92999999999999</v>
      </c>
      <c r="N164" s="183">
        <v>2.2499999999999999E-2</v>
      </c>
      <c r="O164" s="45">
        <f t="shared" si="65"/>
        <v>158.89499999999998</v>
      </c>
      <c r="P164" s="183">
        <v>3.3750000000000002E-4</v>
      </c>
      <c r="Q164" s="45">
        <f t="shared" si="56"/>
        <v>2.3834249999999999</v>
      </c>
      <c r="R164" s="45">
        <v>0.3</v>
      </c>
      <c r="S164" s="45">
        <f t="shared" si="57"/>
        <v>31.778999999999996</v>
      </c>
      <c r="T164" s="45">
        <v>1.2</v>
      </c>
      <c r="U164" s="183">
        <f t="shared" si="58"/>
        <v>127.11599999999999</v>
      </c>
      <c r="V164" s="183">
        <v>3.3600000000000001E-3</v>
      </c>
      <c r="W164" s="42">
        <f t="shared" si="59"/>
        <v>23.72832</v>
      </c>
      <c r="X164" s="183">
        <v>4.4999999999999999E-4</v>
      </c>
      <c r="Y164" s="45">
        <f t="shared" si="60"/>
        <v>3.1778999999999997</v>
      </c>
    </row>
    <row r="165" spans="1:25" ht="33.75" x14ac:dyDescent="0.25">
      <c r="A165" s="346"/>
      <c r="B165" s="162" t="s">
        <v>45</v>
      </c>
      <c r="C165" s="163" t="s">
        <v>692</v>
      </c>
      <c r="D165" s="163" t="s">
        <v>222</v>
      </c>
      <c r="E165" s="163" t="s">
        <v>223</v>
      </c>
      <c r="F165" s="163" t="s">
        <v>224</v>
      </c>
      <c r="G165" s="163" t="s">
        <v>225</v>
      </c>
      <c r="H165" s="165">
        <v>1262</v>
      </c>
      <c r="I165" s="165">
        <v>6.6</v>
      </c>
      <c r="J165" s="172">
        <f t="shared" si="66"/>
        <v>8329.1999999999989</v>
      </c>
      <c r="K165" s="45">
        <f t="shared" si="62"/>
        <v>8329.1999999999989</v>
      </c>
      <c r="L165" s="3">
        <f t="shared" si="63"/>
        <v>1.4999999999999999E-2</v>
      </c>
      <c r="M165" s="45">
        <f t="shared" si="64"/>
        <v>124.93799999999997</v>
      </c>
      <c r="N165" s="183">
        <v>2.2499999999999999E-2</v>
      </c>
      <c r="O165" s="45">
        <f t="shared" si="65"/>
        <v>187.40699999999998</v>
      </c>
      <c r="P165" s="183">
        <v>3.3750000000000002E-4</v>
      </c>
      <c r="Q165" s="45">
        <f t="shared" si="56"/>
        <v>2.811105</v>
      </c>
      <c r="R165" s="45">
        <v>0.3</v>
      </c>
      <c r="S165" s="45">
        <f t="shared" si="57"/>
        <v>37.481399999999994</v>
      </c>
      <c r="T165" s="45">
        <v>1.2</v>
      </c>
      <c r="U165" s="183">
        <f t="shared" si="58"/>
        <v>149.92559999999997</v>
      </c>
      <c r="V165" s="183">
        <v>3.3600000000000001E-3</v>
      </c>
      <c r="W165" s="42">
        <f t="shared" si="59"/>
        <v>27.986111999999999</v>
      </c>
      <c r="X165" s="183">
        <v>4.4999999999999999E-4</v>
      </c>
      <c r="Y165" s="45">
        <f t="shared" si="60"/>
        <v>3.7481399999999994</v>
      </c>
    </row>
    <row r="166" spans="1:25" ht="33.75" x14ac:dyDescent="0.25">
      <c r="A166" s="346"/>
      <c r="B166" s="162" t="s">
        <v>23</v>
      </c>
      <c r="C166" s="163" t="s">
        <v>692</v>
      </c>
      <c r="D166" s="163" t="s">
        <v>226</v>
      </c>
      <c r="E166" s="163" t="s">
        <v>124</v>
      </c>
      <c r="F166" s="163" t="s">
        <v>227</v>
      </c>
      <c r="G166" s="163" t="s">
        <v>228</v>
      </c>
      <c r="H166" s="165">
        <v>171</v>
      </c>
      <c r="I166" s="165">
        <v>6.6</v>
      </c>
      <c r="J166" s="172">
        <f t="shared" si="66"/>
        <v>1128.5999999999999</v>
      </c>
      <c r="K166" s="45">
        <f t="shared" si="62"/>
        <v>1128.5999999999999</v>
      </c>
      <c r="L166" s="3">
        <f t="shared" si="63"/>
        <v>1.4999999999999999E-2</v>
      </c>
      <c r="M166" s="45">
        <f t="shared" si="64"/>
        <v>16.928999999999998</v>
      </c>
      <c r="N166" s="183">
        <v>2.2499999999999999E-2</v>
      </c>
      <c r="O166" s="45">
        <f t="shared" si="65"/>
        <v>25.393499999999996</v>
      </c>
      <c r="P166" s="183">
        <v>3.3750000000000002E-4</v>
      </c>
      <c r="Q166" s="45">
        <f t="shared" si="56"/>
        <v>0.38090249999999998</v>
      </c>
      <c r="R166" s="45">
        <v>0.3</v>
      </c>
      <c r="S166" s="45">
        <f t="shared" si="57"/>
        <v>5.0786999999999995</v>
      </c>
      <c r="T166" s="45">
        <v>1.2</v>
      </c>
      <c r="U166" s="183">
        <f t="shared" si="58"/>
        <v>20.314799999999998</v>
      </c>
      <c r="V166" s="183">
        <v>3.3600000000000001E-3</v>
      </c>
      <c r="W166" s="42">
        <f t="shared" si="59"/>
        <v>3.7920959999999999</v>
      </c>
      <c r="X166" s="183">
        <v>4.4999999999999999E-4</v>
      </c>
      <c r="Y166" s="45">
        <f t="shared" si="60"/>
        <v>0.50786999999999993</v>
      </c>
    </row>
    <row r="167" spans="1:25" ht="33.75" x14ac:dyDescent="0.25">
      <c r="A167" s="346"/>
      <c r="B167" s="162" t="s">
        <v>229</v>
      </c>
      <c r="C167" s="163" t="s">
        <v>692</v>
      </c>
      <c r="D167" s="163" t="s">
        <v>717</v>
      </c>
      <c r="E167" s="163" t="s">
        <v>718</v>
      </c>
      <c r="F167" s="163" t="s">
        <v>719</v>
      </c>
      <c r="G167" s="163" t="s">
        <v>720</v>
      </c>
      <c r="H167" s="165">
        <v>194</v>
      </c>
      <c r="I167" s="165">
        <v>6.6</v>
      </c>
      <c r="J167" s="172">
        <f t="shared" si="66"/>
        <v>1280.3999999999999</v>
      </c>
      <c r="K167" s="45">
        <f t="shared" si="62"/>
        <v>1280.3999999999999</v>
      </c>
      <c r="L167" s="3">
        <f t="shared" si="63"/>
        <v>1.4999999999999999E-2</v>
      </c>
      <c r="M167" s="45">
        <f t="shared" si="64"/>
        <v>19.205999999999996</v>
      </c>
      <c r="N167" s="183">
        <v>2.2499999999999999E-2</v>
      </c>
      <c r="O167" s="45">
        <f t="shared" si="65"/>
        <v>28.808999999999997</v>
      </c>
      <c r="P167" s="183">
        <v>3.3750000000000002E-4</v>
      </c>
      <c r="Q167" s="45">
        <f t="shared" si="56"/>
        <v>0.43213499999999999</v>
      </c>
      <c r="R167" s="45">
        <v>0.3</v>
      </c>
      <c r="S167" s="45">
        <f t="shared" si="57"/>
        <v>5.7617999999999983</v>
      </c>
      <c r="T167" s="45">
        <v>1.2</v>
      </c>
      <c r="U167" s="183">
        <f t="shared" si="58"/>
        <v>23.047199999999993</v>
      </c>
      <c r="V167" s="183">
        <v>3.3600000000000001E-3</v>
      </c>
      <c r="W167" s="42">
        <f t="shared" si="59"/>
        <v>4.3021439999999993</v>
      </c>
      <c r="X167" s="183">
        <v>4.4999999999999999E-4</v>
      </c>
      <c r="Y167" s="45">
        <f t="shared" si="60"/>
        <v>0.57617999999999991</v>
      </c>
    </row>
    <row r="168" spans="1:25" ht="33.75" x14ac:dyDescent="0.25">
      <c r="A168" s="346"/>
      <c r="B168" s="162" t="s">
        <v>22</v>
      </c>
      <c r="C168" s="163" t="s">
        <v>692</v>
      </c>
      <c r="D168" s="163" t="s">
        <v>721</v>
      </c>
      <c r="E168" s="163" t="s">
        <v>722</v>
      </c>
      <c r="F168" s="163" t="s">
        <v>723</v>
      </c>
      <c r="G168" s="163" t="s">
        <v>724</v>
      </c>
      <c r="H168" s="165">
        <v>276</v>
      </c>
      <c r="I168" s="165">
        <v>6.6</v>
      </c>
      <c r="J168" s="172">
        <f t="shared" si="66"/>
        <v>1821.6</v>
      </c>
      <c r="K168" s="45">
        <f t="shared" si="62"/>
        <v>1821.6</v>
      </c>
      <c r="L168" s="3">
        <f t="shared" si="63"/>
        <v>1.4999999999999999E-2</v>
      </c>
      <c r="M168" s="45">
        <f t="shared" si="64"/>
        <v>27.323999999999998</v>
      </c>
      <c r="N168" s="183">
        <v>2.2499999999999999E-2</v>
      </c>
      <c r="O168" s="45">
        <f t="shared" si="65"/>
        <v>40.985999999999997</v>
      </c>
      <c r="P168" s="183">
        <v>3.3750000000000002E-4</v>
      </c>
      <c r="Q168" s="45">
        <f t="shared" si="56"/>
        <v>0.61478999999999995</v>
      </c>
      <c r="R168" s="45">
        <v>0.3</v>
      </c>
      <c r="S168" s="45">
        <f t="shared" si="57"/>
        <v>8.1971999999999987</v>
      </c>
      <c r="T168" s="45">
        <v>1.2</v>
      </c>
      <c r="U168" s="183">
        <f t="shared" si="58"/>
        <v>32.788799999999995</v>
      </c>
      <c r="V168" s="183">
        <v>3.3600000000000001E-3</v>
      </c>
      <c r="W168" s="42">
        <f t="shared" si="59"/>
        <v>6.1205759999999998</v>
      </c>
      <c r="X168" s="183">
        <v>4.4999999999999999E-4</v>
      </c>
      <c r="Y168" s="45">
        <f t="shared" si="60"/>
        <v>0.81971999999999989</v>
      </c>
    </row>
    <row r="169" spans="1:25" ht="33.75" x14ac:dyDescent="0.25">
      <c r="A169" s="346"/>
      <c r="B169" s="162" t="s">
        <v>125</v>
      </c>
      <c r="C169" s="163" t="s">
        <v>692</v>
      </c>
      <c r="D169" s="163" t="s">
        <v>230</v>
      </c>
      <c r="E169" s="163" t="s">
        <v>231</v>
      </c>
      <c r="F169" s="163" t="s">
        <v>232</v>
      </c>
      <c r="G169" s="163" t="s">
        <v>233</v>
      </c>
      <c r="H169" s="165">
        <v>203</v>
      </c>
      <c r="I169" s="165">
        <v>6.6</v>
      </c>
      <c r="J169" s="172">
        <f t="shared" si="66"/>
        <v>1339.8</v>
      </c>
      <c r="K169" s="45">
        <f t="shared" si="62"/>
        <v>1339.8</v>
      </c>
      <c r="L169" s="3">
        <f t="shared" si="63"/>
        <v>1.4999999999999999E-2</v>
      </c>
      <c r="M169" s="45">
        <f t="shared" si="64"/>
        <v>20.096999999999998</v>
      </c>
      <c r="N169" s="183">
        <v>2.2499999999999999E-2</v>
      </c>
      <c r="O169" s="45">
        <f t="shared" si="65"/>
        <v>30.145499999999998</v>
      </c>
      <c r="P169" s="183">
        <v>3.3750000000000002E-4</v>
      </c>
      <c r="Q169" s="45">
        <f t="shared" si="56"/>
        <v>0.45218249999999999</v>
      </c>
      <c r="R169" s="45">
        <v>0.3</v>
      </c>
      <c r="S169" s="45">
        <f t="shared" si="57"/>
        <v>6.0290999999999988</v>
      </c>
      <c r="T169" s="45">
        <v>1.2</v>
      </c>
      <c r="U169" s="183">
        <f t="shared" si="58"/>
        <v>24.116399999999995</v>
      </c>
      <c r="V169" s="183">
        <v>3.3600000000000001E-3</v>
      </c>
      <c r="W169" s="42">
        <f t="shared" si="59"/>
        <v>4.501728</v>
      </c>
      <c r="X169" s="183">
        <v>4.4999999999999999E-4</v>
      </c>
      <c r="Y169" s="45">
        <f t="shared" si="60"/>
        <v>0.60290999999999995</v>
      </c>
    </row>
    <row r="170" spans="1:25" ht="33.75" x14ac:dyDescent="0.25">
      <c r="A170" s="346"/>
      <c r="B170" s="162" t="s">
        <v>234</v>
      </c>
      <c r="C170" s="163" t="s">
        <v>692</v>
      </c>
      <c r="D170" s="163" t="s">
        <v>235</v>
      </c>
      <c r="E170" s="163" t="s">
        <v>236</v>
      </c>
      <c r="F170" s="163" t="s">
        <v>237</v>
      </c>
      <c r="G170" s="163" t="s">
        <v>238</v>
      </c>
      <c r="H170" s="165">
        <v>208</v>
      </c>
      <c r="I170" s="165">
        <v>6.6</v>
      </c>
      <c r="J170" s="172">
        <f t="shared" si="66"/>
        <v>1372.8</v>
      </c>
      <c r="K170" s="45">
        <f t="shared" si="62"/>
        <v>1372.8</v>
      </c>
      <c r="L170" s="3">
        <f t="shared" si="63"/>
        <v>1.4999999999999999E-2</v>
      </c>
      <c r="M170" s="45">
        <f t="shared" si="64"/>
        <v>20.591999999999999</v>
      </c>
      <c r="N170" s="183">
        <v>2.2499999999999999E-2</v>
      </c>
      <c r="O170" s="45">
        <f t="shared" si="65"/>
        <v>30.887999999999998</v>
      </c>
      <c r="P170" s="183">
        <v>3.3750000000000002E-4</v>
      </c>
      <c r="Q170" s="45">
        <f t="shared" si="56"/>
        <v>0.46332000000000001</v>
      </c>
      <c r="R170" s="45">
        <v>0.3</v>
      </c>
      <c r="S170" s="45">
        <f t="shared" si="57"/>
        <v>6.1775999999999991</v>
      </c>
      <c r="T170" s="45">
        <v>1.2</v>
      </c>
      <c r="U170" s="183">
        <f t="shared" si="58"/>
        <v>24.710399999999996</v>
      </c>
      <c r="V170" s="183">
        <v>3.3600000000000001E-3</v>
      </c>
      <c r="W170" s="42">
        <f t="shared" si="59"/>
        <v>4.6126079999999998</v>
      </c>
      <c r="X170" s="183">
        <v>4.4999999999999999E-4</v>
      </c>
      <c r="Y170" s="45">
        <f t="shared" si="60"/>
        <v>0.61775999999999998</v>
      </c>
    </row>
    <row r="171" spans="1:25" ht="33.75" x14ac:dyDescent="0.25">
      <c r="A171" s="346"/>
      <c r="B171" s="162" t="s">
        <v>239</v>
      </c>
      <c r="C171" s="163" t="s">
        <v>692</v>
      </c>
      <c r="D171" s="163" t="s">
        <v>725</v>
      </c>
      <c r="E171" s="163" t="s">
        <v>726</v>
      </c>
      <c r="F171" s="163" t="s">
        <v>727</v>
      </c>
      <c r="G171" s="163" t="s">
        <v>728</v>
      </c>
      <c r="H171" s="165">
        <v>208</v>
      </c>
      <c r="I171" s="165">
        <v>6.6</v>
      </c>
      <c r="J171" s="172">
        <f t="shared" si="66"/>
        <v>1372.8</v>
      </c>
      <c r="K171" s="45">
        <f t="shared" si="62"/>
        <v>1372.8</v>
      </c>
      <c r="L171" s="3">
        <f t="shared" si="63"/>
        <v>1.4999999999999999E-2</v>
      </c>
      <c r="M171" s="45">
        <f t="shared" si="64"/>
        <v>20.591999999999999</v>
      </c>
      <c r="N171" s="183">
        <v>2.2499999999999999E-2</v>
      </c>
      <c r="O171" s="45">
        <f t="shared" si="65"/>
        <v>30.887999999999998</v>
      </c>
      <c r="P171" s="183">
        <v>3.3750000000000002E-4</v>
      </c>
      <c r="Q171" s="45">
        <f t="shared" si="56"/>
        <v>0.46332000000000001</v>
      </c>
      <c r="R171" s="45">
        <v>0.3</v>
      </c>
      <c r="S171" s="45">
        <f t="shared" si="57"/>
        <v>6.1775999999999991</v>
      </c>
      <c r="T171" s="45">
        <v>1.2</v>
      </c>
      <c r="U171" s="183">
        <f t="shared" si="58"/>
        <v>24.710399999999996</v>
      </c>
      <c r="V171" s="183">
        <v>3.3600000000000001E-3</v>
      </c>
      <c r="W171" s="42">
        <f t="shared" si="59"/>
        <v>4.6126079999999998</v>
      </c>
      <c r="X171" s="183">
        <v>4.4999999999999999E-4</v>
      </c>
      <c r="Y171" s="45">
        <f t="shared" si="60"/>
        <v>0.61775999999999998</v>
      </c>
    </row>
    <row r="172" spans="1:25" ht="33.75" x14ac:dyDescent="0.25">
      <c r="A172" s="346"/>
      <c r="B172" s="162" t="s">
        <v>129</v>
      </c>
      <c r="C172" s="163" t="s">
        <v>692</v>
      </c>
      <c r="D172" s="163" t="s">
        <v>729</v>
      </c>
      <c r="E172" s="163" t="s">
        <v>730</v>
      </c>
      <c r="F172" s="163" t="s">
        <v>731</v>
      </c>
      <c r="G172" s="163" t="s">
        <v>732</v>
      </c>
      <c r="H172" s="165">
        <v>281</v>
      </c>
      <c r="I172" s="165">
        <v>6.6</v>
      </c>
      <c r="J172" s="172">
        <f t="shared" si="66"/>
        <v>1854.6</v>
      </c>
      <c r="K172" s="45">
        <f t="shared" si="62"/>
        <v>1854.6</v>
      </c>
      <c r="L172" s="3">
        <f t="shared" si="63"/>
        <v>1.4999999999999999E-2</v>
      </c>
      <c r="M172" s="45">
        <f t="shared" si="64"/>
        <v>27.818999999999999</v>
      </c>
      <c r="N172" s="183">
        <v>2.2499999999999999E-2</v>
      </c>
      <c r="O172" s="45">
        <f t="shared" si="65"/>
        <v>41.728499999999997</v>
      </c>
      <c r="P172" s="183">
        <v>3.3750000000000002E-4</v>
      </c>
      <c r="Q172" s="45">
        <f t="shared" si="56"/>
        <v>0.62592749999999997</v>
      </c>
      <c r="R172" s="45">
        <v>0.3</v>
      </c>
      <c r="S172" s="45">
        <f t="shared" si="57"/>
        <v>8.345699999999999</v>
      </c>
      <c r="T172" s="45">
        <v>1.2</v>
      </c>
      <c r="U172" s="183">
        <f t="shared" si="58"/>
        <v>33.382799999999996</v>
      </c>
      <c r="V172" s="183">
        <v>3.3600000000000001E-3</v>
      </c>
      <c r="W172" s="42">
        <f t="shared" si="59"/>
        <v>6.2314559999999997</v>
      </c>
      <c r="X172" s="183">
        <v>4.4999999999999999E-4</v>
      </c>
      <c r="Y172" s="45">
        <f t="shared" si="60"/>
        <v>0.83456999999999992</v>
      </c>
    </row>
    <row r="173" spans="1:25" ht="33.75" x14ac:dyDescent="0.25">
      <c r="A173" s="346"/>
      <c r="B173" s="162" t="s">
        <v>130</v>
      </c>
      <c r="C173" s="163" t="s">
        <v>692</v>
      </c>
      <c r="D173" s="163" t="s">
        <v>733</v>
      </c>
      <c r="E173" s="163" t="s">
        <v>734</v>
      </c>
      <c r="F173" s="163" t="s">
        <v>735</v>
      </c>
      <c r="G173" s="163" t="s">
        <v>734</v>
      </c>
      <c r="H173" s="165">
        <v>211</v>
      </c>
      <c r="I173" s="165">
        <v>6.6</v>
      </c>
      <c r="J173" s="172">
        <f t="shared" si="66"/>
        <v>1392.6</v>
      </c>
      <c r="K173" s="45">
        <f t="shared" si="62"/>
        <v>1392.6</v>
      </c>
      <c r="L173" s="3">
        <f t="shared" si="63"/>
        <v>1.4999999999999999E-2</v>
      </c>
      <c r="M173" s="45">
        <f t="shared" si="64"/>
        <v>20.888999999999999</v>
      </c>
      <c r="N173" s="183">
        <v>2.2499999999999999E-2</v>
      </c>
      <c r="O173" s="45">
        <f t="shared" si="65"/>
        <v>31.333499999999997</v>
      </c>
      <c r="P173" s="183">
        <v>3.3750000000000002E-4</v>
      </c>
      <c r="Q173" s="45">
        <f t="shared" si="56"/>
        <v>0.47000249999999999</v>
      </c>
      <c r="R173" s="45">
        <v>0.3</v>
      </c>
      <c r="S173" s="45">
        <f t="shared" si="57"/>
        <v>6.2666999999999993</v>
      </c>
      <c r="T173" s="45">
        <v>1.2</v>
      </c>
      <c r="U173" s="183">
        <f t="shared" si="58"/>
        <v>25.066799999999997</v>
      </c>
      <c r="V173" s="183">
        <v>3.3600000000000001E-3</v>
      </c>
      <c r="W173" s="42">
        <f t="shared" si="59"/>
        <v>4.6791359999999997</v>
      </c>
      <c r="X173" s="183">
        <v>4.4999999999999999E-4</v>
      </c>
      <c r="Y173" s="45">
        <f t="shared" si="60"/>
        <v>0.62666999999999995</v>
      </c>
    </row>
    <row r="174" spans="1:25" ht="33.75" x14ac:dyDescent="0.25">
      <c r="A174" s="346"/>
      <c r="B174" s="162" t="s">
        <v>131</v>
      </c>
      <c r="C174" s="163" t="s">
        <v>692</v>
      </c>
      <c r="D174" s="163" t="s">
        <v>736</v>
      </c>
      <c r="E174" s="163" t="s">
        <v>737</v>
      </c>
      <c r="F174" s="163" t="s">
        <v>738</v>
      </c>
      <c r="G174" s="163" t="s">
        <v>739</v>
      </c>
      <c r="H174" s="165">
        <v>208</v>
      </c>
      <c r="I174" s="165">
        <v>6.6</v>
      </c>
      <c r="J174" s="172">
        <f t="shared" si="66"/>
        <v>1372.8</v>
      </c>
      <c r="K174" s="45">
        <f t="shared" si="62"/>
        <v>1372.8</v>
      </c>
      <c r="L174" s="3">
        <f t="shared" si="63"/>
        <v>1.4999999999999999E-2</v>
      </c>
      <c r="M174" s="45">
        <f t="shared" si="64"/>
        <v>20.591999999999999</v>
      </c>
      <c r="N174" s="183">
        <v>2.2499999999999999E-2</v>
      </c>
      <c r="O174" s="45">
        <f t="shared" si="65"/>
        <v>30.887999999999998</v>
      </c>
      <c r="P174" s="183">
        <v>3.3750000000000002E-4</v>
      </c>
      <c r="Q174" s="45">
        <f t="shared" ref="Q174:Q190" si="67">P174*K174</f>
        <v>0.46332000000000001</v>
      </c>
      <c r="R174" s="45">
        <v>0.3</v>
      </c>
      <c r="S174" s="45">
        <f t="shared" ref="S174:S190" si="68">R174*M174</f>
        <v>6.1775999999999991</v>
      </c>
      <c r="T174" s="45">
        <v>1.2</v>
      </c>
      <c r="U174" s="183">
        <f t="shared" ref="U174:U190" si="69">T174*M174</f>
        <v>24.710399999999996</v>
      </c>
      <c r="V174" s="183">
        <v>3.3600000000000001E-3</v>
      </c>
      <c r="W174" s="42">
        <f t="shared" ref="W174:W190" si="70">V174*K174</f>
        <v>4.6126079999999998</v>
      </c>
      <c r="X174" s="183">
        <v>4.4999999999999999E-4</v>
      </c>
      <c r="Y174" s="45">
        <f t="shared" ref="Y174:Y190" si="71">X174*K174</f>
        <v>0.61775999999999998</v>
      </c>
    </row>
    <row r="175" spans="1:25" ht="33.75" x14ac:dyDescent="0.25">
      <c r="A175" s="346"/>
      <c r="B175" s="162" t="s">
        <v>132</v>
      </c>
      <c r="C175" s="163" t="s">
        <v>692</v>
      </c>
      <c r="D175" s="163" t="s">
        <v>740</v>
      </c>
      <c r="E175" s="163" t="s">
        <v>741</v>
      </c>
      <c r="F175" s="163" t="s">
        <v>742</v>
      </c>
      <c r="G175" s="163" t="s">
        <v>743</v>
      </c>
      <c r="H175" s="165">
        <v>210</v>
      </c>
      <c r="I175" s="165">
        <v>6.6</v>
      </c>
      <c r="J175" s="172">
        <f t="shared" si="66"/>
        <v>1386</v>
      </c>
      <c r="K175" s="45">
        <f t="shared" si="62"/>
        <v>1386</v>
      </c>
      <c r="L175" s="3">
        <f t="shared" si="63"/>
        <v>1.4999999999999999E-2</v>
      </c>
      <c r="M175" s="45">
        <f t="shared" si="64"/>
        <v>20.79</v>
      </c>
      <c r="N175" s="183">
        <v>2.2499999999999999E-2</v>
      </c>
      <c r="O175" s="45">
        <f t="shared" si="65"/>
        <v>31.184999999999999</v>
      </c>
      <c r="P175" s="183">
        <v>3.3750000000000002E-4</v>
      </c>
      <c r="Q175" s="45">
        <f t="shared" si="67"/>
        <v>0.46777500000000005</v>
      </c>
      <c r="R175" s="45">
        <v>0.3</v>
      </c>
      <c r="S175" s="45">
        <f t="shared" si="68"/>
        <v>6.2369999999999992</v>
      </c>
      <c r="T175" s="45">
        <v>1.2</v>
      </c>
      <c r="U175" s="183">
        <f t="shared" si="69"/>
        <v>24.947999999999997</v>
      </c>
      <c r="V175" s="183">
        <v>3.3600000000000001E-3</v>
      </c>
      <c r="W175" s="42">
        <f t="shared" si="70"/>
        <v>4.6569599999999998</v>
      </c>
      <c r="X175" s="183">
        <v>4.4999999999999999E-4</v>
      </c>
      <c r="Y175" s="45">
        <f t="shared" si="71"/>
        <v>0.62370000000000003</v>
      </c>
    </row>
    <row r="176" spans="1:25" ht="33.75" x14ac:dyDescent="0.25">
      <c r="A176" s="346"/>
      <c r="B176" s="162" t="s">
        <v>240</v>
      </c>
      <c r="C176" s="163" t="s">
        <v>692</v>
      </c>
      <c r="D176" s="163" t="s">
        <v>744</v>
      </c>
      <c r="E176" s="163" t="s">
        <v>745</v>
      </c>
      <c r="F176" s="163" t="s">
        <v>746</v>
      </c>
      <c r="G176" s="163" t="s">
        <v>694</v>
      </c>
      <c r="H176" s="165">
        <v>506</v>
      </c>
      <c r="I176" s="165">
        <v>6.6</v>
      </c>
      <c r="J176" s="172">
        <f t="shared" si="66"/>
        <v>3339.6</v>
      </c>
      <c r="K176" s="45">
        <f t="shared" si="62"/>
        <v>3339.6</v>
      </c>
      <c r="L176" s="3">
        <f t="shared" si="63"/>
        <v>1.4999999999999999E-2</v>
      </c>
      <c r="M176" s="45">
        <f t="shared" si="64"/>
        <v>50.093999999999994</v>
      </c>
      <c r="N176" s="183">
        <v>2.2499999999999999E-2</v>
      </c>
      <c r="O176" s="45">
        <f t="shared" si="65"/>
        <v>75.140999999999991</v>
      </c>
      <c r="P176" s="183">
        <v>3.3750000000000002E-4</v>
      </c>
      <c r="Q176" s="45">
        <f t="shared" si="67"/>
        <v>1.1271150000000001</v>
      </c>
      <c r="R176" s="45">
        <v>0.3</v>
      </c>
      <c r="S176" s="45">
        <f t="shared" si="68"/>
        <v>15.028199999999998</v>
      </c>
      <c r="T176" s="45">
        <v>1.2</v>
      </c>
      <c r="U176" s="183">
        <f t="shared" si="69"/>
        <v>60.112799999999993</v>
      </c>
      <c r="V176" s="183">
        <v>3.3600000000000001E-3</v>
      </c>
      <c r="W176" s="42">
        <f t="shared" si="70"/>
        <v>11.221056000000001</v>
      </c>
      <c r="X176" s="183">
        <v>4.4999999999999999E-4</v>
      </c>
      <c r="Y176" s="45">
        <f t="shared" si="71"/>
        <v>1.5028199999999998</v>
      </c>
    </row>
    <row r="177" spans="1:25" ht="33.75" x14ac:dyDescent="0.25">
      <c r="A177" s="346"/>
      <c r="B177" s="162" t="s">
        <v>241</v>
      </c>
      <c r="C177" s="163" t="s">
        <v>692</v>
      </c>
      <c r="D177" s="163" t="s">
        <v>747</v>
      </c>
      <c r="E177" s="163" t="s">
        <v>748</v>
      </c>
      <c r="F177" s="163" t="s">
        <v>749</v>
      </c>
      <c r="G177" s="163" t="s">
        <v>750</v>
      </c>
      <c r="H177" s="165">
        <v>430</v>
      </c>
      <c r="I177" s="165">
        <v>6.6</v>
      </c>
      <c r="J177" s="172">
        <f t="shared" si="66"/>
        <v>2838</v>
      </c>
      <c r="K177" s="45">
        <f t="shared" si="62"/>
        <v>2838</v>
      </c>
      <c r="L177" s="3">
        <f t="shared" si="63"/>
        <v>1.4999999999999999E-2</v>
      </c>
      <c r="M177" s="45">
        <f t="shared" si="64"/>
        <v>42.57</v>
      </c>
      <c r="N177" s="183">
        <v>2.2499999999999999E-2</v>
      </c>
      <c r="O177" s="45">
        <f t="shared" si="65"/>
        <v>63.854999999999997</v>
      </c>
      <c r="P177" s="183">
        <v>3.3750000000000002E-4</v>
      </c>
      <c r="Q177" s="45">
        <f t="shared" si="67"/>
        <v>0.95782500000000004</v>
      </c>
      <c r="R177" s="45">
        <v>0.3</v>
      </c>
      <c r="S177" s="45">
        <f t="shared" si="68"/>
        <v>12.770999999999999</v>
      </c>
      <c r="T177" s="45">
        <v>1.2</v>
      </c>
      <c r="U177" s="183">
        <f t="shared" si="69"/>
        <v>51.083999999999996</v>
      </c>
      <c r="V177" s="183">
        <v>3.3600000000000001E-3</v>
      </c>
      <c r="W177" s="42">
        <f t="shared" si="70"/>
        <v>9.535680000000001</v>
      </c>
      <c r="X177" s="183">
        <v>4.4999999999999999E-4</v>
      </c>
      <c r="Y177" s="45">
        <f t="shared" si="71"/>
        <v>1.2770999999999999</v>
      </c>
    </row>
    <row r="178" spans="1:25" ht="33.75" x14ac:dyDescent="0.25">
      <c r="A178" s="346"/>
      <c r="B178" s="162" t="s">
        <v>242</v>
      </c>
      <c r="C178" s="163" t="s">
        <v>692</v>
      </c>
      <c r="D178" s="163" t="s">
        <v>751</v>
      </c>
      <c r="E178" s="163" t="s">
        <v>752</v>
      </c>
      <c r="F178" s="163" t="s">
        <v>753</v>
      </c>
      <c r="G178" s="163" t="s">
        <v>754</v>
      </c>
      <c r="H178" s="165">
        <v>435</v>
      </c>
      <c r="I178" s="165">
        <v>6.6</v>
      </c>
      <c r="J178" s="172">
        <f t="shared" si="66"/>
        <v>2871</v>
      </c>
      <c r="K178" s="45">
        <f t="shared" si="62"/>
        <v>2871</v>
      </c>
      <c r="L178" s="3">
        <f t="shared" si="63"/>
        <v>1.4999999999999999E-2</v>
      </c>
      <c r="M178" s="45">
        <f t="shared" si="64"/>
        <v>43.064999999999998</v>
      </c>
      <c r="N178" s="183">
        <v>2.2499999999999999E-2</v>
      </c>
      <c r="O178" s="45">
        <f t="shared" si="65"/>
        <v>64.597499999999997</v>
      </c>
      <c r="P178" s="183">
        <v>3.3750000000000002E-4</v>
      </c>
      <c r="Q178" s="45">
        <f t="shared" si="67"/>
        <v>0.96896250000000006</v>
      </c>
      <c r="R178" s="45">
        <v>0.3</v>
      </c>
      <c r="S178" s="45">
        <f t="shared" si="68"/>
        <v>12.919499999999999</v>
      </c>
      <c r="T178" s="45">
        <v>1.2</v>
      </c>
      <c r="U178" s="183">
        <f t="shared" si="69"/>
        <v>51.677999999999997</v>
      </c>
      <c r="V178" s="183">
        <v>3.3600000000000001E-3</v>
      </c>
      <c r="W178" s="42">
        <f t="shared" si="70"/>
        <v>9.6465600000000009</v>
      </c>
      <c r="X178" s="183">
        <v>4.4999999999999999E-4</v>
      </c>
      <c r="Y178" s="45">
        <f t="shared" si="71"/>
        <v>1.2919499999999999</v>
      </c>
    </row>
    <row r="179" spans="1:25" ht="33.75" x14ac:dyDescent="0.25">
      <c r="A179" s="346"/>
      <c r="B179" s="162" t="s">
        <v>243</v>
      </c>
      <c r="C179" s="163" t="s">
        <v>692</v>
      </c>
      <c r="D179" s="163" t="s">
        <v>755</v>
      </c>
      <c r="E179" s="163" t="s">
        <v>756</v>
      </c>
      <c r="F179" s="163" t="s">
        <v>757</v>
      </c>
      <c r="G179" s="163" t="s">
        <v>758</v>
      </c>
      <c r="H179" s="165">
        <v>433</v>
      </c>
      <c r="I179" s="165">
        <v>6.6</v>
      </c>
      <c r="J179" s="172">
        <f t="shared" si="66"/>
        <v>2857.7999999999997</v>
      </c>
      <c r="K179" s="45">
        <f t="shared" si="62"/>
        <v>2857.7999999999997</v>
      </c>
      <c r="L179" s="3">
        <f t="shared" si="63"/>
        <v>1.4999999999999999E-2</v>
      </c>
      <c r="M179" s="45">
        <f t="shared" si="64"/>
        <v>42.866999999999997</v>
      </c>
      <c r="N179" s="183">
        <v>2.2499999999999999E-2</v>
      </c>
      <c r="O179" s="45">
        <f t="shared" si="65"/>
        <v>64.300499999999985</v>
      </c>
      <c r="P179" s="183">
        <v>3.3750000000000002E-4</v>
      </c>
      <c r="Q179" s="45">
        <f t="shared" si="67"/>
        <v>0.96450749999999996</v>
      </c>
      <c r="R179" s="45">
        <v>0.3</v>
      </c>
      <c r="S179" s="45">
        <f t="shared" si="68"/>
        <v>12.860099999999999</v>
      </c>
      <c r="T179" s="45">
        <v>1.2</v>
      </c>
      <c r="U179" s="183">
        <f t="shared" si="69"/>
        <v>51.440399999999997</v>
      </c>
      <c r="V179" s="183">
        <v>3.3600000000000001E-3</v>
      </c>
      <c r="W179" s="42">
        <f t="shared" si="70"/>
        <v>9.6022079999999992</v>
      </c>
      <c r="X179" s="183">
        <v>4.4999999999999999E-4</v>
      </c>
      <c r="Y179" s="45">
        <f t="shared" si="71"/>
        <v>1.2860099999999999</v>
      </c>
    </row>
    <row r="180" spans="1:25" ht="33.75" x14ac:dyDescent="0.25">
      <c r="A180" s="346"/>
      <c r="B180" s="162" t="s">
        <v>244</v>
      </c>
      <c r="C180" s="163" t="s">
        <v>692</v>
      </c>
      <c r="D180" s="163" t="s">
        <v>759</v>
      </c>
      <c r="E180" s="163" t="s">
        <v>760</v>
      </c>
      <c r="F180" s="163" t="s">
        <v>761</v>
      </c>
      <c r="G180" s="163" t="s">
        <v>762</v>
      </c>
      <c r="H180" s="165">
        <v>502</v>
      </c>
      <c r="I180" s="165">
        <v>6.6</v>
      </c>
      <c r="J180" s="172">
        <f t="shared" si="66"/>
        <v>3313.2</v>
      </c>
      <c r="K180" s="45">
        <f t="shared" si="62"/>
        <v>3313.2</v>
      </c>
      <c r="L180" s="3">
        <f t="shared" si="63"/>
        <v>1.4999999999999999E-2</v>
      </c>
      <c r="M180" s="45">
        <f t="shared" si="64"/>
        <v>49.697999999999993</v>
      </c>
      <c r="N180" s="183">
        <v>2.2499999999999999E-2</v>
      </c>
      <c r="O180" s="45">
        <f t="shared" si="65"/>
        <v>74.546999999999997</v>
      </c>
      <c r="P180" s="183">
        <v>3.3750000000000002E-4</v>
      </c>
      <c r="Q180" s="45">
        <f t="shared" si="67"/>
        <v>1.1182049999999999</v>
      </c>
      <c r="R180" s="45">
        <v>0.3</v>
      </c>
      <c r="S180" s="45">
        <f t="shared" si="68"/>
        <v>14.909399999999998</v>
      </c>
      <c r="T180" s="45">
        <v>1.2</v>
      </c>
      <c r="U180" s="183">
        <f t="shared" si="69"/>
        <v>59.637599999999992</v>
      </c>
      <c r="V180" s="183">
        <v>3.3600000000000001E-3</v>
      </c>
      <c r="W180" s="42">
        <f t="shared" si="70"/>
        <v>11.132351999999999</v>
      </c>
      <c r="X180" s="183">
        <v>4.4999999999999999E-4</v>
      </c>
      <c r="Y180" s="45">
        <f t="shared" si="71"/>
        <v>1.4909399999999999</v>
      </c>
    </row>
    <row r="181" spans="1:25" ht="33.75" x14ac:dyDescent="0.25">
      <c r="A181" s="346"/>
      <c r="B181" s="162" t="s">
        <v>245</v>
      </c>
      <c r="C181" s="163" t="s">
        <v>692</v>
      </c>
      <c r="D181" s="163" t="s">
        <v>763</v>
      </c>
      <c r="E181" s="163" t="s">
        <v>764</v>
      </c>
      <c r="F181" s="163" t="s">
        <v>765</v>
      </c>
      <c r="G181" s="163" t="s">
        <v>766</v>
      </c>
      <c r="H181" s="165">
        <v>431</v>
      </c>
      <c r="I181" s="165">
        <v>6.6</v>
      </c>
      <c r="J181" s="172">
        <f t="shared" si="66"/>
        <v>2844.6</v>
      </c>
      <c r="K181" s="45">
        <f t="shared" si="62"/>
        <v>2844.6</v>
      </c>
      <c r="L181" s="3">
        <f t="shared" si="63"/>
        <v>1.4999999999999999E-2</v>
      </c>
      <c r="M181" s="45">
        <f t="shared" si="64"/>
        <v>42.668999999999997</v>
      </c>
      <c r="N181" s="183">
        <v>2.2499999999999999E-2</v>
      </c>
      <c r="O181" s="45">
        <f t="shared" si="65"/>
        <v>64.003500000000003</v>
      </c>
      <c r="P181" s="183">
        <v>3.3750000000000002E-4</v>
      </c>
      <c r="Q181" s="45">
        <f t="shared" si="67"/>
        <v>0.96005249999999998</v>
      </c>
      <c r="R181" s="45">
        <v>0.3</v>
      </c>
      <c r="S181" s="45">
        <f t="shared" si="68"/>
        <v>12.800699999999999</v>
      </c>
      <c r="T181" s="45">
        <v>1.2</v>
      </c>
      <c r="U181" s="183">
        <f t="shared" si="69"/>
        <v>51.202799999999996</v>
      </c>
      <c r="V181" s="183">
        <v>3.3600000000000001E-3</v>
      </c>
      <c r="W181" s="42">
        <f t="shared" si="70"/>
        <v>9.5578559999999992</v>
      </c>
      <c r="X181" s="183">
        <v>4.4999999999999999E-4</v>
      </c>
      <c r="Y181" s="45">
        <f t="shared" si="71"/>
        <v>1.2800699999999998</v>
      </c>
    </row>
    <row r="182" spans="1:25" ht="33.75" x14ac:dyDescent="0.25">
      <c r="A182" s="346"/>
      <c r="B182" s="162" t="s">
        <v>59</v>
      </c>
      <c r="C182" s="163" t="s">
        <v>692</v>
      </c>
      <c r="D182" s="163" t="s">
        <v>767</v>
      </c>
      <c r="E182" s="163" t="s">
        <v>768</v>
      </c>
      <c r="F182" s="163" t="s">
        <v>769</v>
      </c>
      <c r="G182" s="163" t="s">
        <v>770</v>
      </c>
      <c r="H182" s="165">
        <v>433</v>
      </c>
      <c r="I182" s="165">
        <v>6.6</v>
      </c>
      <c r="J182" s="172">
        <f t="shared" si="66"/>
        <v>2857.7999999999997</v>
      </c>
      <c r="K182" s="45">
        <f t="shared" si="62"/>
        <v>2857.7999999999997</v>
      </c>
      <c r="L182" s="3">
        <f t="shared" si="63"/>
        <v>1.4999999999999999E-2</v>
      </c>
      <c r="M182" s="45">
        <f t="shared" si="64"/>
        <v>42.866999999999997</v>
      </c>
      <c r="N182" s="183">
        <v>2.2499999999999999E-2</v>
      </c>
      <c r="O182" s="45">
        <f t="shared" si="65"/>
        <v>64.300499999999985</v>
      </c>
      <c r="P182" s="183">
        <v>3.3750000000000002E-4</v>
      </c>
      <c r="Q182" s="45">
        <f t="shared" si="67"/>
        <v>0.96450749999999996</v>
      </c>
      <c r="R182" s="45">
        <v>0.3</v>
      </c>
      <c r="S182" s="45">
        <f t="shared" si="68"/>
        <v>12.860099999999999</v>
      </c>
      <c r="T182" s="45">
        <v>1.2</v>
      </c>
      <c r="U182" s="183">
        <f t="shared" si="69"/>
        <v>51.440399999999997</v>
      </c>
      <c r="V182" s="183">
        <v>3.3600000000000001E-3</v>
      </c>
      <c r="W182" s="42">
        <f t="shared" si="70"/>
        <v>9.6022079999999992</v>
      </c>
      <c r="X182" s="183">
        <v>4.4999999999999999E-4</v>
      </c>
      <c r="Y182" s="45">
        <f t="shared" si="71"/>
        <v>1.2860099999999999</v>
      </c>
    </row>
    <row r="183" spans="1:25" ht="33.75" x14ac:dyDescent="0.25">
      <c r="A183" s="346"/>
      <c r="B183" s="162" t="s">
        <v>246</v>
      </c>
      <c r="C183" s="163" t="s">
        <v>692</v>
      </c>
      <c r="D183" s="163" t="s">
        <v>771</v>
      </c>
      <c r="E183" s="163" t="s">
        <v>772</v>
      </c>
      <c r="F183" s="163" t="s">
        <v>773</v>
      </c>
      <c r="G183" s="163" t="s">
        <v>774</v>
      </c>
      <c r="H183" s="165">
        <v>494</v>
      </c>
      <c r="I183" s="165">
        <v>6.6</v>
      </c>
      <c r="J183" s="172">
        <f t="shared" si="66"/>
        <v>3260.3999999999996</v>
      </c>
      <c r="K183" s="45">
        <f t="shared" si="62"/>
        <v>3260.3999999999996</v>
      </c>
      <c r="L183" s="3">
        <f t="shared" si="63"/>
        <v>1.4999999999999999E-2</v>
      </c>
      <c r="M183" s="45">
        <f t="shared" si="64"/>
        <v>48.905999999999992</v>
      </c>
      <c r="N183" s="183">
        <v>2.2499999999999999E-2</v>
      </c>
      <c r="O183" s="45">
        <f t="shared" si="65"/>
        <v>73.358999999999995</v>
      </c>
      <c r="P183" s="183">
        <v>3.3750000000000002E-4</v>
      </c>
      <c r="Q183" s="45">
        <f t="shared" si="67"/>
        <v>1.1003849999999999</v>
      </c>
      <c r="R183" s="45">
        <v>0.3</v>
      </c>
      <c r="S183" s="45">
        <f t="shared" si="68"/>
        <v>14.671799999999998</v>
      </c>
      <c r="T183" s="45">
        <v>1.2</v>
      </c>
      <c r="U183" s="183">
        <f t="shared" si="69"/>
        <v>58.68719999999999</v>
      </c>
      <c r="V183" s="183">
        <v>3.3600000000000001E-3</v>
      </c>
      <c r="W183" s="42">
        <f t="shared" si="70"/>
        <v>10.954943999999999</v>
      </c>
      <c r="X183" s="183">
        <v>4.4999999999999999E-4</v>
      </c>
      <c r="Y183" s="45">
        <f t="shared" si="71"/>
        <v>1.4671799999999997</v>
      </c>
    </row>
    <row r="184" spans="1:25" ht="33.75" x14ac:dyDescent="0.25">
      <c r="A184" s="346"/>
      <c r="B184" s="162" t="s">
        <v>247</v>
      </c>
      <c r="C184" s="163" t="s">
        <v>692</v>
      </c>
      <c r="D184" s="163" t="s">
        <v>775</v>
      </c>
      <c r="E184" s="163" t="s">
        <v>776</v>
      </c>
      <c r="F184" s="163" t="s">
        <v>777</v>
      </c>
      <c r="G184" s="163" t="s">
        <v>778</v>
      </c>
      <c r="H184" s="165">
        <v>215</v>
      </c>
      <c r="I184" s="165">
        <v>6.6</v>
      </c>
      <c r="J184" s="172">
        <f t="shared" si="66"/>
        <v>1419</v>
      </c>
      <c r="K184" s="45">
        <f t="shared" si="62"/>
        <v>1419</v>
      </c>
      <c r="L184" s="3">
        <f t="shared" si="63"/>
        <v>1.4999999999999999E-2</v>
      </c>
      <c r="M184" s="45">
        <f t="shared" si="64"/>
        <v>21.285</v>
      </c>
      <c r="N184" s="183">
        <v>2.2499999999999999E-2</v>
      </c>
      <c r="O184" s="45">
        <f t="shared" si="65"/>
        <v>31.927499999999998</v>
      </c>
      <c r="P184" s="183">
        <v>3.3750000000000002E-4</v>
      </c>
      <c r="Q184" s="45">
        <f t="shared" si="67"/>
        <v>0.47891250000000002</v>
      </c>
      <c r="R184" s="45">
        <v>0.3</v>
      </c>
      <c r="S184" s="45">
        <f t="shared" si="68"/>
        <v>6.3854999999999995</v>
      </c>
      <c r="T184" s="45">
        <v>1.2</v>
      </c>
      <c r="U184" s="183">
        <f t="shared" si="69"/>
        <v>25.541999999999998</v>
      </c>
      <c r="V184" s="183">
        <v>3.3600000000000001E-3</v>
      </c>
      <c r="W184" s="42">
        <f t="shared" si="70"/>
        <v>4.7678400000000005</v>
      </c>
      <c r="X184" s="183">
        <v>4.4999999999999999E-4</v>
      </c>
      <c r="Y184" s="45">
        <f t="shared" si="71"/>
        <v>0.63854999999999995</v>
      </c>
    </row>
    <row r="185" spans="1:25" ht="33.75" x14ac:dyDescent="0.25">
      <c r="A185" s="346"/>
      <c r="B185" s="162" t="s">
        <v>248</v>
      </c>
      <c r="C185" s="163" t="s">
        <v>692</v>
      </c>
      <c r="D185" s="163" t="s">
        <v>779</v>
      </c>
      <c r="E185" s="163" t="s">
        <v>780</v>
      </c>
      <c r="F185" s="163" t="s">
        <v>781</v>
      </c>
      <c r="G185" s="163" t="s">
        <v>782</v>
      </c>
      <c r="H185" s="165">
        <v>62.5</v>
      </c>
      <c r="I185" s="165">
        <v>6.6</v>
      </c>
      <c r="J185" s="172">
        <f t="shared" si="66"/>
        <v>412.5</v>
      </c>
      <c r="K185" s="45">
        <f t="shared" si="62"/>
        <v>412.5</v>
      </c>
      <c r="L185" s="3">
        <f t="shared" si="63"/>
        <v>1.4999999999999999E-2</v>
      </c>
      <c r="M185" s="45">
        <f t="shared" si="64"/>
        <v>6.1875</v>
      </c>
      <c r="N185" s="183">
        <v>2.2499999999999999E-2</v>
      </c>
      <c r="O185" s="45">
        <f t="shared" si="65"/>
        <v>9.28125</v>
      </c>
      <c r="P185" s="183">
        <v>3.3750000000000002E-4</v>
      </c>
      <c r="Q185" s="45">
        <f t="shared" si="67"/>
        <v>0.13921875</v>
      </c>
      <c r="R185" s="45">
        <v>0.3</v>
      </c>
      <c r="S185" s="45">
        <f t="shared" si="68"/>
        <v>1.85625</v>
      </c>
      <c r="T185" s="45">
        <v>1.2</v>
      </c>
      <c r="U185" s="183">
        <f t="shared" si="69"/>
        <v>7.4249999999999998</v>
      </c>
      <c r="V185" s="183">
        <v>3.3600000000000001E-3</v>
      </c>
      <c r="W185" s="42">
        <f t="shared" si="70"/>
        <v>1.3860000000000001</v>
      </c>
      <c r="X185" s="183">
        <v>4.4999999999999999E-4</v>
      </c>
      <c r="Y185" s="45">
        <f t="shared" si="71"/>
        <v>0.18562499999999998</v>
      </c>
    </row>
    <row r="186" spans="1:25" ht="33.75" x14ac:dyDescent="0.25">
      <c r="A186" s="346"/>
      <c r="B186" s="162" t="s">
        <v>249</v>
      </c>
      <c r="C186" s="163" t="s">
        <v>692</v>
      </c>
      <c r="D186" s="163" t="s">
        <v>783</v>
      </c>
      <c r="E186" s="163" t="s">
        <v>784</v>
      </c>
      <c r="F186" s="163" t="s">
        <v>785</v>
      </c>
      <c r="G186" s="163" t="s">
        <v>786</v>
      </c>
      <c r="H186" s="165">
        <v>62.8</v>
      </c>
      <c r="I186" s="165">
        <v>6.6</v>
      </c>
      <c r="J186" s="172">
        <f t="shared" si="66"/>
        <v>414.47999999999996</v>
      </c>
      <c r="K186" s="45">
        <f t="shared" si="62"/>
        <v>414.47999999999996</v>
      </c>
      <c r="L186" s="3">
        <f t="shared" si="63"/>
        <v>1.4999999999999999E-2</v>
      </c>
      <c r="M186" s="45">
        <f t="shared" si="64"/>
        <v>6.2171999999999992</v>
      </c>
      <c r="N186" s="183">
        <v>2.2499999999999999E-2</v>
      </c>
      <c r="O186" s="45">
        <f t="shared" si="65"/>
        <v>9.3257999999999992</v>
      </c>
      <c r="P186" s="183">
        <v>3.3750000000000002E-4</v>
      </c>
      <c r="Q186" s="45">
        <f t="shared" si="67"/>
        <v>0.13988699999999998</v>
      </c>
      <c r="R186" s="45">
        <v>0.3</v>
      </c>
      <c r="S186" s="45">
        <f t="shared" si="68"/>
        <v>1.8651599999999997</v>
      </c>
      <c r="T186" s="45">
        <v>1.2</v>
      </c>
      <c r="U186" s="183">
        <f t="shared" si="69"/>
        <v>7.4606399999999988</v>
      </c>
      <c r="V186" s="183">
        <v>3.3600000000000001E-3</v>
      </c>
      <c r="W186" s="42">
        <f t="shared" si="70"/>
        <v>1.3926528</v>
      </c>
      <c r="X186" s="183">
        <v>4.4999999999999999E-4</v>
      </c>
      <c r="Y186" s="45">
        <f t="shared" si="71"/>
        <v>0.18651599999999999</v>
      </c>
    </row>
    <row r="187" spans="1:25" ht="33.75" x14ac:dyDescent="0.25">
      <c r="A187" s="346"/>
      <c r="B187" s="162" t="s">
        <v>19</v>
      </c>
      <c r="C187" s="163" t="s">
        <v>692</v>
      </c>
      <c r="D187" s="163" t="s">
        <v>787</v>
      </c>
      <c r="E187" s="163" t="s">
        <v>788</v>
      </c>
      <c r="F187" s="163" t="s">
        <v>789</v>
      </c>
      <c r="G187" s="163" t="s">
        <v>790</v>
      </c>
      <c r="H187" s="165">
        <v>145</v>
      </c>
      <c r="I187" s="165">
        <v>6.6</v>
      </c>
      <c r="J187" s="172">
        <f t="shared" si="66"/>
        <v>957</v>
      </c>
      <c r="K187" s="45">
        <f t="shared" si="62"/>
        <v>957</v>
      </c>
      <c r="L187" s="3">
        <f t="shared" si="63"/>
        <v>1.4999999999999999E-2</v>
      </c>
      <c r="M187" s="45">
        <f t="shared" si="64"/>
        <v>14.354999999999999</v>
      </c>
      <c r="N187" s="183">
        <v>2.2499999999999999E-2</v>
      </c>
      <c r="O187" s="45">
        <f t="shared" si="65"/>
        <v>21.532499999999999</v>
      </c>
      <c r="P187" s="183">
        <v>3.3750000000000002E-4</v>
      </c>
      <c r="Q187" s="45">
        <f t="shared" si="67"/>
        <v>0.32298750000000004</v>
      </c>
      <c r="R187" s="45">
        <v>0.3</v>
      </c>
      <c r="S187" s="45">
        <f t="shared" si="68"/>
        <v>4.3064999999999998</v>
      </c>
      <c r="T187" s="45">
        <v>1.2</v>
      </c>
      <c r="U187" s="183">
        <f t="shared" si="69"/>
        <v>17.225999999999999</v>
      </c>
      <c r="V187" s="183">
        <v>3.3600000000000001E-3</v>
      </c>
      <c r="W187" s="42">
        <f t="shared" si="70"/>
        <v>3.2155200000000002</v>
      </c>
      <c r="X187" s="183">
        <v>4.4999999999999999E-4</v>
      </c>
      <c r="Y187" s="45">
        <f t="shared" si="71"/>
        <v>0.43064999999999998</v>
      </c>
    </row>
    <row r="188" spans="1:25" ht="33.75" x14ac:dyDescent="0.25">
      <c r="A188" s="346"/>
      <c r="B188" s="162" t="s">
        <v>107</v>
      </c>
      <c r="C188" s="163" t="s">
        <v>692</v>
      </c>
      <c r="D188" s="163" t="s">
        <v>791</v>
      </c>
      <c r="E188" s="163" t="s">
        <v>778</v>
      </c>
      <c r="F188" s="163" t="s">
        <v>792</v>
      </c>
      <c r="G188" s="163" t="s">
        <v>793</v>
      </c>
      <c r="H188" s="165">
        <v>144</v>
      </c>
      <c r="I188" s="165">
        <v>6.6</v>
      </c>
      <c r="J188" s="172">
        <f t="shared" si="66"/>
        <v>950.4</v>
      </c>
      <c r="K188" s="45">
        <f t="shared" si="62"/>
        <v>950.4</v>
      </c>
      <c r="L188" s="3">
        <f t="shared" si="63"/>
        <v>1.4999999999999999E-2</v>
      </c>
      <c r="M188" s="45">
        <f t="shared" si="64"/>
        <v>14.255999999999998</v>
      </c>
      <c r="N188" s="183">
        <v>2.2499999999999999E-2</v>
      </c>
      <c r="O188" s="45">
        <f t="shared" si="65"/>
        <v>21.384</v>
      </c>
      <c r="P188" s="183">
        <v>3.3750000000000002E-4</v>
      </c>
      <c r="Q188" s="45">
        <f t="shared" si="67"/>
        <v>0.32075999999999999</v>
      </c>
      <c r="R188" s="45">
        <v>0.3</v>
      </c>
      <c r="S188" s="45">
        <f t="shared" si="68"/>
        <v>4.2767999999999997</v>
      </c>
      <c r="T188" s="45">
        <v>1.2</v>
      </c>
      <c r="U188" s="183">
        <f t="shared" si="69"/>
        <v>17.107199999999999</v>
      </c>
      <c r="V188" s="183">
        <v>3.3600000000000001E-3</v>
      </c>
      <c r="W188" s="42">
        <f t="shared" si="70"/>
        <v>3.1933440000000002</v>
      </c>
      <c r="X188" s="183">
        <v>4.4999999999999999E-4</v>
      </c>
      <c r="Y188" s="45">
        <f t="shared" si="71"/>
        <v>0.42768</v>
      </c>
    </row>
    <row r="189" spans="1:25" ht="33.75" x14ac:dyDescent="0.25">
      <c r="A189" s="346"/>
      <c r="B189" s="162" t="s">
        <v>31</v>
      </c>
      <c r="C189" s="163" t="s">
        <v>692</v>
      </c>
      <c r="D189" s="163" t="s">
        <v>794</v>
      </c>
      <c r="E189" s="163" t="s">
        <v>795</v>
      </c>
      <c r="F189" s="163" t="s">
        <v>796</v>
      </c>
      <c r="G189" s="163" t="s">
        <v>797</v>
      </c>
      <c r="H189" s="165">
        <v>147</v>
      </c>
      <c r="I189" s="165">
        <v>6.6</v>
      </c>
      <c r="J189" s="172">
        <f t="shared" si="66"/>
        <v>970.19999999999993</v>
      </c>
      <c r="K189" s="45">
        <f t="shared" si="62"/>
        <v>970.19999999999993</v>
      </c>
      <c r="L189" s="3">
        <f t="shared" si="63"/>
        <v>1.4999999999999999E-2</v>
      </c>
      <c r="M189" s="45">
        <f t="shared" si="64"/>
        <v>14.552999999999999</v>
      </c>
      <c r="N189" s="183">
        <v>2.2499999999999999E-2</v>
      </c>
      <c r="O189" s="45">
        <f t="shared" si="65"/>
        <v>21.829499999999996</v>
      </c>
      <c r="P189" s="183">
        <v>3.3750000000000002E-4</v>
      </c>
      <c r="Q189" s="45">
        <f t="shared" si="67"/>
        <v>0.32744249999999997</v>
      </c>
      <c r="R189" s="45">
        <v>0.3</v>
      </c>
      <c r="S189" s="45">
        <f t="shared" si="68"/>
        <v>4.3658999999999999</v>
      </c>
      <c r="T189" s="45">
        <v>1.2</v>
      </c>
      <c r="U189" s="183">
        <f t="shared" si="69"/>
        <v>17.4636</v>
      </c>
      <c r="V189" s="183">
        <v>3.3600000000000001E-3</v>
      </c>
      <c r="W189" s="42">
        <f t="shared" si="70"/>
        <v>3.2598720000000001</v>
      </c>
      <c r="X189" s="183">
        <v>4.4999999999999999E-4</v>
      </c>
      <c r="Y189" s="45">
        <f t="shared" si="71"/>
        <v>0.43658999999999998</v>
      </c>
    </row>
    <row r="190" spans="1:25" x14ac:dyDescent="0.25">
      <c r="A190" s="345" t="s">
        <v>0</v>
      </c>
      <c r="B190" s="345"/>
      <c r="C190" s="345"/>
      <c r="D190" s="345"/>
      <c r="E190" s="345"/>
      <c r="F190" s="345"/>
      <c r="G190" s="345"/>
      <c r="H190" s="345"/>
      <c r="I190" s="345"/>
      <c r="J190" s="345"/>
      <c r="K190" s="45">
        <f t="shared" ref="K190:K199" si="72">J190*$K$3</f>
        <v>0</v>
      </c>
      <c r="L190" s="3">
        <f t="shared" ref="L190:L199" si="73">$L$3</f>
        <v>1.4999999999999999E-2</v>
      </c>
      <c r="M190" s="45">
        <f t="shared" ref="M190:M198" si="74">K190*L190</f>
        <v>0</v>
      </c>
      <c r="N190" s="183">
        <v>2.2499999999999999E-2</v>
      </c>
      <c r="O190" s="45">
        <f t="shared" ref="O190:O198" si="75">N190*K190</f>
        <v>0</v>
      </c>
      <c r="P190" s="183">
        <v>3.3750000000000002E-4</v>
      </c>
      <c r="Q190" s="45">
        <f t="shared" si="67"/>
        <v>0</v>
      </c>
      <c r="R190" s="45">
        <v>0.3</v>
      </c>
      <c r="S190" s="45">
        <f t="shared" si="68"/>
        <v>0</v>
      </c>
      <c r="T190" s="45">
        <v>1.2</v>
      </c>
      <c r="U190" s="183">
        <f t="shared" si="69"/>
        <v>0</v>
      </c>
      <c r="V190" s="183">
        <v>3.3600000000000001E-3</v>
      </c>
      <c r="W190" s="42">
        <f t="shared" si="70"/>
        <v>0</v>
      </c>
      <c r="X190" s="183">
        <v>4.4999999999999999E-4</v>
      </c>
      <c r="Y190" s="45">
        <f t="shared" si="71"/>
        <v>0</v>
      </c>
    </row>
    <row r="191" spans="1:25" x14ac:dyDescent="0.25">
      <c r="A191" s="345" t="s">
        <v>1</v>
      </c>
      <c r="B191" s="345" t="s">
        <v>2</v>
      </c>
      <c r="C191" s="345" t="s">
        <v>254</v>
      </c>
      <c r="D191" s="345" t="s">
        <v>3</v>
      </c>
      <c r="E191" s="345"/>
      <c r="F191" s="345"/>
      <c r="G191" s="345"/>
      <c r="H191" s="166" t="s">
        <v>270</v>
      </c>
      <c r="I191" s="166" t="s">
        <v>271</v>
      </c>
      <c r="J191" s="166" t="s">
        <v>6</v>
      </c>
      <c r="K191" s="45"/>
      <c r="L191" s="3"/>
      <c r="M191" s="45"/>
      <c r="N191" s="183"/>
      <c r="O191" s="45"/>
      <c r="P191" s="183"/>
      <c r="Q191" s="45"/>
      <c r="R191" s="45"/>
      <c r="S191" s="45"/>
      <c r="T191" s="45"/>
      <c r="U191" s="183"/>
      <c r="V191" s="183"/>
      <c r="W191" s="42"/>
      <c r="X191" s="183"/>
      <c r="Y191" s="45"/>
    </row>
    <row r="192" spans="1:25" x14ac:dyDescent="0.25">
      <c r="A192" s="345"/>
      <c r="B192" s="345"/>
      <c r="C192" s="345"/>
      <c r="D192" s="173" t="s">
        <v>7</v>
      </c>
      <c r="E192" s="173"/>
      <c r="F192" s="173"/>
      <c r="G192" s="173" t="s">
        <v>8</v>
      </c>
      <c r="H192" s="166" t="s">
        <v>9</v>
      </c>
      <c r="I192" s="166" t="s">
        <v>9</v>
      </c>
      <c r="J192" s="166" t="s">
        <v>10</v>
      </c>
      <c r="K192" s="45"/>
      <c r="L192" s="3"/>
      <c r="M192" s="45"/>
      <c r="N192" s="183"/>
      <c r="O192" s="45"/>
      <c r="P192" s="183"/>
      <c r="Q192" s="45"/>
      <c r="R192" s="45"/>
      <c r="S192" s="45"/>
      <c r="T192" s="45"/>
      <c r="U192" s="183"/>
      <c r="V192" s="183"/>
      <c r="W192" s="42"/>
      <c r="X192" s="183"/>
      <c r="Y192" s="45"/>
    </row>
    <row r="193" spans="1:25" ht="33.75" x14ac:dyDescent="0.25">
      <c r="A193" s="346">
        <v>14</v>
      </c>
      <c r="B193" s="162" t="s">
        <v>12</v>
      </c>
      <c r="C193" s="163" t="s">
        <v>692</v>
      </c>
      <c r="D193" s="163" t="s">
        <v>693</v>
      </c>
      <c r="E193" s="163" t="s">
        <v>694</v>
      </c>
      <c r="F193" s="163" t="s">
        <v>695</v>
      </c>
      <c r="G193" s="163" t="s">
        <v>696</v>
      </c>
      <c r="H193" s="165">
        <v>343</v>
      </c>
      <c r="I193" s="165">
        <v>6.6</v>
      </c>
      <c r="J193" s="165">
        <f>I193*H193</f>
        <v>2263.7999999999997</v>
      </c>
      <c r="K193" s="45">
        <f t="shared" si="72"/>
        <v>2263.7999999999997</v>
      </c>
      <c r="L193" s="3">
        <f t="shared" si="73"/>
        <v>1.4999999999999999E-2</v>
      </c>
      <c r="M193" s="45">
        <f t="shared" si="74"/>
        <v>33.956999999999994</v>
      </c>
      <c r="N193" s="183">
        <v>2.2499999999999999E-2</v>
      </c>
      <c r="O193" s="45">
        <f t="shared" si="75"/>
        <v>50.93549999999999</v>
      </c>
      <c r="P193" s="183">
        <v>3.3750000000000002E-4</v>
      </c>
      <c r="Q193" s="45">
        <f t="shared" ref="Q193:Q198" si="76">P193*K193</f>
        <v>0.7640325</v>
      </c>
      <c r="R193" s="45">
        <v>0.3</v>
      </c>
      <c r="S193" s="45">
        <f t="shared" ref="S193:S198" si="77">R193*M193</f>
        <v>10.187099999999997</v>
      </c>
      <c r="T193" s="45">
        <v>1.2</v>
      </c>
      <c r="U193" s="183">
        <f t="shared" ref="U193:U198" si="78">T193*M193</f>
        <v>40.74839999999999</v>
      </c>
      <c r="V193" s="183">
        <v>3.3600000000000001E-3</v>
      </c>
      <c r="W193" s="42">
        <f t="shared" ref="W193:W198" si="79">V193*K193</f>
        <v>7.6063679999999998</v>
      </c>
      <c r="X193" s="183">
        <v>4.4999999999999999E-4</v>
      </c>
      <c r="Y193" s="45">
        <f t="shared" ref="Y193:Y198" si="80">X193*K193</f>
        <v>1.0187099999999998</v>
      </c>
    </row>
    <row r="194" spans="1:25" ht="33.75" x14ac:dyDescent="0.25">
      <c r="A194" s="346"/>
      <c r="B194" s="162" t="s">
        <v>134</v>
      </c>
      <c r="C194" s="163" t="s">
        <v>692</v>
      </c>
      <c r="D194" s="163" t="s">
        <v>697</v>
      </c>
      <c r="E194" s="163" t="s">
        <v>698</v>
      </c>
      <c r="F194" s="163" t="s">
        <v>699</v>
      </c>
      <c r="G194" s="163" t="s">
        <v>700</v>
      </c>
      <c r="H194" s="165">
        <v>192</v>
      </c>
      <c r="I194" s="165">
        <v>6.6</v>
      </c>
      <c r="J194" s="165">
        <f t="shared" ref="J194:J199" si="81">I194*H194</f>
        <v>1267.1999999999998</v>
      </c>
      <c r="K194" s="45">
        <f t="shared" si="72"/>
        <v>1267.1999999999998</v>
      </c>
      <c r="L194" s="3">
        <f t="shared" si="73"/>
        <v>1.4999999999999999E-2</v>
      </c>
      <c r="M194" s="45">
        <f t="shared" si="74"/>
        <v>19.007999999999996</v>
      </c>
      <c r="N194" s="183">
        <v>2.2499999999999999E-2</v>
      </c>
      <c r="O194" s="45">
        <f t="shared" si="75"/>
        <v>28.511999999999993</v>
      </c>
      <c r="P194" s="183">
        <v>3.3750000000000002E-4</v>
      </c>
      <c r="Q194" s="45">
        <f t="shared" si="76"/>
        <v>0.42767999999999995</v>
      </c>
      <c r="R194" s="45">
        <v>0.3</v>
      </c>
      <c r="S194" s="45">
        <f t="shared" si="77"/>
        <v>5.7023999999999981</v>
      </c>
      <c r="T194" s="45">
        <v>1.2</v>
      </c>
      <c r="U194" s="183">
        <f t="shared" si="78"/>
        <v>22.809599999999993</v>
      </c>
      <c r="V194" s="183">
        <v>3.3600000000000001E-3</v>
      </c>
      <c r="W194" s="42">
        <f t="shared" si="79"/>
        <v>4.2577919999999994</v>
      </c>
      <c r="X194" s="183">
        <v>4.4999999999999999E-4</v>
      </c>
      <c r="Y194" s="45">
        <f t="shared" si="80"/>
        <v>0.57023999999999986</v>
      </c>
    </row>
    <row r="195" spans="1:25" ht="33.75" x14ac:dyDescent="0.25">
      <c r="A195" s="346"/>
      <c r="B195" s="162" t="s">
        <v>250</v>
      </c>
      <c r="C195" s="163" t="s">
        <v>692</v>
      </c>
      <c r="D195" s="163" t="s">
        <v>701</v>
      </c>
      <c r="E195" s="163" t="s">
        <v>702</v>
      </c>
      <c r="F195" s="163" t="s">
        <v>703</v>
      </c>
      <c r="G195" s="163" t="s">
        <v>704</v>
      </c>
      <c r="H195" s="165">
        <v>191</v>
      </c>
      <c r="I195" s="165">
        <v>6.6</v>
      </c>
      <c r="J195" s="165">
        <f t="shared" si="81"/>
        <v>1260.5999999999999</v>
      </c>
      <c r="K195" s="45">
        <f t="shared" si="72"/>
        <v>1260.5999999999999</v>
      </c>
      <c r="L195" s="3">
        <f t="shared" si="73"/>
        <v>1.4999999999999999E-2</v>
      </c>
      <c r="M195" s="45">
        <f t="shared" si="74"/>
        <v>18.908999999999999</v>
      </c>
      <c r="N195" s="183">
        <v>2.2499999999999999E-2</v>
      </c>
      <c r="O195" s="45">
        <f t="shared" si="75"/>
        <v>28.363499999999998</v>
      </c>
      <c r="P195" s="183">
        <v>3.3750000000000002E-4</v>
      </c>
      <c r="Q195" s="45">
        <f t="shared" si="76"/>
        <v>0.42545250000000001</v>
      </c>
      <c r="R195" s="45">
        <v>0.3</v>
      </c>
      <c r="S195" s="45">
        <f t="shared" si="77"/>
        <v>5.6726999999999999</v>
      </c>
      <c r="T195" s="45">
        <v>1.2</v>
      </c>
      <c r="U195" s="183">
        <f t="shared" si="78"/>
        <v>22.690799999999999</v>
      </c>
      <c r="V195" s="183">
        <v>3.3600000000000001E-3</v>
      </c>
      <c r="W195" s="42">
        <f t="shared" si="79"/>
        <v>4.2356160000000003</v>
      </c>
      <c r="X195" s="183">
        <v>4.4999999999999999E-4</v>
      </c>
      <c r="Y195" s="45">
        <f t="shared" si="80"/>
        <v>0.56726999999999994</v>
      </c>
    </row>
    <row r="196" spans="1:25" ht="33.75" x14ac:dyDescent="0.25">
      <c r="A196" s="346"/>
      <c r="B196" s="162" t="s">
        <v>251</v>
      </c>
      <c r="C196" s="163" t="s">
        <v>692</v>
      </c>
      <c r="D196" s="163" t="s">
        <v>705</v>
      </c>
      <c r="E196" s="163" t="s">
        <v>706</v>
      </c>
      <c r="F196" s="163" t="s">
        <v>707</v>
      </c>
      <c r="G196" s="163" t="s">
        <v>708</v>
      </c>
      <c r="H196" s="165">
        <v>197</v>
      </c>
      <c r="I196" s="165">
        <v>6.6</v>
      </c>
      <c r="J196" s="165">
        <f t="shared" si="81"/>
        <v>1300.1999999999998</v>
      </c>
      <c r="K196" s="45">
        <f t="shared" si="72"/>
        <v>1300.1999999999998</v>
      </c>
      <c r="L196" s="3">
        <f t="shared" si="73"/>
        <v>1.4999999999999999E-2</v>
      </c>
      <c r="M196" s="45">
        <f t="shared" si="74"/>
        <v>19.502999999999997</v>
      </c>
      <c r="N196" s="183">
        <v>2.2499999999999999E-2</v>
      </c>
      <c r="O196" s="45">
        <f t="shared" si="75"/>
        <v>29.254499999999993</v>
      </c>
      <c r="P196" s="183">
        <v>3.3750000000000002E-4</v>
      </c>
      <c r="Q196" s="45">
        <f t="shared" si="76"/>
        <v>0.43881749999999997</v>
      </c>
      <c r="R196" s="45">
        <v>0.3</v>
      </c>
      <c r="S196" s="45">
        <f t="shared" si="77"/>
        <v>5.8508999999999984</v>
      </c>
      <c r="T196" s="45">
        <v>1.2</v>
      </c>
      <c r="U196" s="183">
        <f t="shared" si="78"/>
        <v>23.403599999999994</v>
      </c>
      <c r="V196" s="183">
        <v>3.3600000000000001E-3</v>
      </c>
      <c r="W196" s="42">
        <f t="shared" si="79"/>
        <v>4.3686719999999992</v>
      </c>
      <c r="X196" s="183">
        <v>4.4999999999999999E-4</v>
      </c>
      <c r="Y196" s="45">
        <f t="shared" si="80"/>
        <v>0.58508999999999989</v>
      </c>
    </row>
    <row r="197" spans="1:25" ht="33.75" x14ac:dyDescent="0.25">
      <c r="A197" s="346"/>
      <c r="B197" s="162" t="s">
        <v>252</v>
      </c>
      <c r="C197" s="163" t="s">
        <v>692</v>
      </c>
      <c r="D197" s="163" t="s">
        <v>709</v>
      </c>
      <c r="E197" s="163" t="s">
        <v>710</v>
      </c>
      <c r="F197" s="163" t="s">
        <v>711</v>
      </c>
      <c r="G197" s="163" t="s">
        <v>712</v>
      </c>
      <c r="H197" s="165">
        <v>189</v>
      </c>
      <c r="I197" s="165">
        <v>6.6</v>
      </c>
      <c r="J197" s="165">
        <f t="shared" si="81"/>
        <v>1247.3999999999999</v>
      </c>
      <c r="K197" s="45">
        <f t="shared" si="72"/>
        <v>1247.3999999999999</v>
      </c>
      <c r="L197" s="3">
        <f t="shared" si="73"/>
        <v>1.4999999999999999E-2</v>
      </c>
      <c r="M197" s="45">
        <f t="shared" si="74"/>
        <v>18.710999999999999</v>
      </c>
      <c r="N197" s="183">
        <v>2.2499999999999999E-2</v>
      </c>
      <c r="O197" s="45">
        <f t="shared" si="75"/>
        <v>28.066499999999994</v>
      </c>
      <c r="P197" s="183">
        <v>3.3750000000000002E-4</v>
      </c>
      <c r="Q197" s="45">
        <f t="shared" si="76"/>
        <v>0.42099749999999997</v>
      </c>
      <c r="R197" s="45">
        <v>0.3</v>
      </c>
      <c r="S197" s="45">
        <f t="shared" si="77"/>
        <v>5.6132999999999997</v>
      </c>
      <c r="T197" s="45">
        <v>1.2</v>
      </c>
      <c r="U197" s="183">
        <f t="shared" si="78"/>
        <v>22.453199999999999</v>
      </c>
      <c r="V197" s="183">
        <v>3.3600000000000001E-3</v>
      </c>
      <c r="W197" s="42">
        <f t="shared" si="79"/>
        <v>4.1912639999999994</v>
      </c>
      <c r="X197" s="183">
        <v>4.4999999999999999E-4</v>
      </c>
      <c r="Y197" s="45">
        <f t="shared" si="80"/>
        <v>0.56132999999999988</v>
      </c>
    </row>
    <row r="198" spans="1:25" ht="33.75" x14ac:dyDescent="0.25">
      <c r="A198" s="346"/>
      <c r="B198" s="162" t="s">
        <v>253</v>
      </c>
      <c r="C198" s="163" t="s">
        <v>692</v>
      </c>
      <c r="D198" s="163" t="s">
        <v>713</v>
      </c>
      <c r="E198" s="163" t="s">
        <v>714</v>
      </c>
      <c r="F198" s="163" t="s">
        <v>715</v>
      </c>
      <c r="G198" s="163" t="s">
        <v>716</v>
      </c>
      <c r="H198" s="165">
        <v>188</v>
      </c>
      <c r="I198" s="165">
        <v>6.6</v>
      </c>
      <c r="J198" s="165">
        <f t="shared" si="81"/>
        <v>1240.8</v>
      </c>
      <c r="K198" s="45">
        <f t="shared" si="72"/>
        <v>1240.8</v>
      </c>
      <c r="L198" s="3">
        <f t="shared" si="73"/>
        <v>1.4999999999999999E-2</v>
      </c>
      <c r="M198" s="45">
        <f t="shared" si="74"/>
        <v>18.611999999999998</v>
      </c>
      <c r="N198" s="183">
        <v>2.2499999999999999E-2</v>
      </c>
      <c r="O198" s="45">
        <f t="shared" si="75"/>
        <v>27.917999999999999</v>
      </c>
      <c r="P198" s="183">
        <v>3.3750000000000002E-4</v>
      </c>
      <c r="Q198" s="45">
        <f t="shared" si="76"/>
        <v>0.41877000000000003</v>
      </c>
      <c r="R198" s="45">
        <v>0.3</v>
      </c>
      <c r="S198" s="45">
        <f t="shared" si="77"/>
        <v>5.5835999999999997</v>
      </c>
      <c r="T198" s="45">
        <v>1.2</v>
      </c>
      <c r="U198" s="183">
        <f t="shared" si="78"/>
        <v>22.334399999999999</v>
      </c>
      <c r="V198" s="183">
        <v>3.3600000000000001E-3</v>
      </c>
      <c r="W198" s="42">
        <f t="shared" si="79"/>
        <v>4.1690880000000003</v>
      </c>
      <c r="X198" s="183">
        <v>4.4999999999999999E-4</v>
      </c>
      <c r="Y198" s="45">
        <f t="shared" si="80"/>
        <v>0.55835999999999997</v>
      </c>
    </row>
    <row r="199" spans="1:25" x14ac:dyDescent="0.25">
      <c r="A199" s="167"/>
      <c r="B199" s="162"/>
      <c r="C199" s="163"/>
      <c r="D199" s="163"/>
      <c r="E199" s="163"/>
      <c r="F199" s="163"/>
      <c r="G199" s="163"/>
      <c r="H199" s="165">
        <v>7000</v>
      </c>
      <c r="I199" s="165">
        <v>6.6</v>
      </c>
      <c r="J199" s="165">
        <f t="shared" si="81"/>
        <v>46200</v>
      </c>
      <c r="K199" s="45">
        <f t="shared" si="72"/>
        <v>46200</v>
      </c>
      <c r="L199" s="3">
        <f t="shared" si="73"/>
        <v>1.4999999999999999E-2</v>
      </c>
      <c r="M199" s="45">
        <f t="shared" ref="M199" si="82">K199*L199</f>
        <v>693</v>
      </c>
      <c r="N199" s="183">
        <v>2.2499999999999999E-2</v>
      </c>
      <c r="O199" s="45">
        <f t="shared" ref="O199" si="83">N199*K199</f>
        <v>1039.5</v>
      </c>
      <c r="P199" s="183">
        <v>3.3750000000000002E-4</v>
      </c>
      <c r="Q199" s="45">
        <f t="shared" ref="Q199" si="84">P199*K199</f>
        <v>15.592500000000001</v>
      </c>
      <c r="R199" s="45">
        <v>0.3</v>
      </c>
      <c r="S199" s="45">
        <f t="shared" ref="S199" si="85">R199*M199</f>
        <v>207.9</v>
      </c>
      <c r="T199" s="45">
        <v>1.2</v>
      </c>
      <c r="U199" s="183">
        <f t="shared" ref="U199" si="86">T199*M199</f>
        <v>831.6</v>
      </c>
      <c r="V199" s="183">
        <v>3.3600000000000001E-3</v>
      </c>
      <c r="W199" s="42">
        <f t="shared" ref="W199" si="87">V199*K199</f>
        <v>155.232</v>
      </c>
      <c r="X199" s="183">
        <v>4.4999999999999999E-4</v>
      </c>
      <c r="Y199" s="45">
        <f t="shared" ref="Y199" si="88">X199*K199</f>
        <v>20.79</v>
      </c>
    </row>
    <row r="200" spans="1:25" x14ac:dyDescent="0.25">
      <c r="A200" s="81"/>
      <c r="B200" s="81"/>
      <c r="C200" s="81"/>
      <c r="D200" s="174"/>
      <c r="E200" s="174"/>
      <c r="F200" s="174"/>
      <c r="G200" s="175"/>
      <c r="H200" s="87">
        <f>SUM(H4:H199)</f>
        <v>67198.3</v>
      </c>
      <c r="I200" s="176"/>
      <c r="J200" s="87">
        <f>SUM(J4:J199)</f>
        <v>443508.77999999991</v>
      </c>
      <c r="K200" s="184">
        <f>SUM(K4:K199)</f>
        <v>443508.77999999991</v>
      </c>
      <c r="L200" s="8"/>
      <c r="M200" s="184">
        <f>SUM(M4:M199)</f>
        <v>6652.6316999999999</v>
      </c>
      <c r="N200" s="185"/>
      <c r="O200" s="184">
        <f>SUM(O4:O199)</f>
        <v>9978.947549999999</v>
      </c>
      <c r="P200" s="185"/>
      <c r="Q200" s="184">
        <f>SUM(Q4:Q199)</f>
        <v>149.68421325000003</v>
      </c>
      <c r="R200" s="185"/>
      <c r="S200" s="184">
        <f>SUM(S4:S199)</f>
        <v>1995.7895100000001</v>
      </c>
      <c r="T200" s="185"/>
      <c r="U200" s="184">
        <f>SUM(U4:U199)</f>
        <v>7983.1580400000003</v>
      </c>
      <c r="V200" s="185"/>
      <c r="W200" s="184">
        <f>SUM(W4:W199)</f>
        <v>1490.1895007999995</v>
      </c>
      <c r="X200" s="185"/>
      <c r="Y200" s="184">
        <f>SUM(Y4:Y199)</f>
        <v>199.57895099999993</v>
      </c>
    </row>
    <row r="204" spans="1:25" x14ac:dyDescent="0.25">
      <c r="H204" s="4"/>
    </row>
  </sheetData>
  <mergeCells count="77">
    <mergeCell ref="X2:Y2"/>
    <mergeCell ref="K1:Y1"/>
    <mergeCell ref="A193:A198"/>
    <mergeCell ref="N2:O2"/>
    <mergeCell ref="P2:U2"/>
    <mergeCell ref="V2:W2"/>
    <mergeCell ref="A163:A189"/>
    <mergeCell ref="A190:J190"/>
    <mergeCell ref="A191:A192"/>
    <mergeCell ref="B191:B192"/>
    <mergeCell ref="C191:C192"/>
    <mergeCell ref="D191:G191"/>
    <mergeCell ref="A142:A147"/>
    <mergeCell ref="A148:A162"/>
    <mergeCell ref="A115:A135"/>
    <mergeCell ref="A136:A138"/>
    <mergeCell ref="A139:J139"/>
    <mergeCell ref="A140:A141"/>
    <mergeCell ref="B140:B141"/>
    <mergeCell ref="C140:C141"/>
    <mergeCell ref="D140:G140"/>
    <mergeCell ref="D141:E141"/>
    <mergeCell ref="F141:G141"/>
    <mergeCell ref="A106:A114"/>
    <mergeCell ref="A93:A101"/>
    <mergeCell ref="A102:J102"/>
    <mergeCell ref="A103:A104"/>
    <mergeCell ref="B103:B104"/>
    <mergeCell ref="C103:C104"/>
    <mergeCell ref="D103:G103"/>
    <mergeCell ref="D104:E104"/>
    <mergeCell ref="F104:G104"/>
    <mergeCell ref="D48:E48"/>
    <mergeCell ref="F48:G48"/>
    <mergeCell ref="A81:A83"/>
    <mergeCell ref="A84:A92"/>
    <mergeCell ref="A59:A70"/>
    <mergeCell ref="A71:A77"/>
    <mergeCell ref="A78:J78"/>
    <mergeCell ref="A79:A80"/>
    <mergeCell ref="B79:B80"/>
    <mergeCell ref="C79:C80"/>
    <mergeCell ref="D79:G79"/>
    <mergeCell ref="D80:E80"/>
    <mergeCell ref="F80:G80"/>
    <mergeCell ref="F24:G24"/>
    <mergeCell ref="A49:A58"/>
    <mergeCell ref="A27:A32"/>
    <mergeCell ref="A33:A41"/>
    <mergeCell ref="A42:J42"/>
    <mergeCell ref="A43:A44"/>
    <mergeCell ref="B43:B44"/>
    <mergeCell ref="C43:C44"/>
    <mergeCell ref="D43:G43"/>
    <mergeCell ref="D44:E44"/>
    <mergeCell ref="F44:G44"/>
    <mergeCell ref="A46:J46"/>
    <mergeCell ref="A47:A48"/>
    <mergeCell ref="B47:B48"/>
    <mergeCell ref="C47:C48"/>
    <mergeCell ref="D47:G47"/>
    <mergeCell ref="A25:A26"/>
    <mergeCell ref="A1:J1"/>
    <mergeCell ref="A2:A3"/>
    <mergeCell ref="B2:B3"/>
    <mergeCell ref="C2:C3"/>
    <mergeCell ref="D2:G2"/>
    <mergeCell ref="D3:E3"/>
    <mergeCell ref="F3:G3"/>
    <mergeCell ref="A4:A16"/>
    <mergeCell ref="A17:A21"/>
    <mergeCell ref="A22:J22"/>
    <mergeCell ref="A23:A24"/>
    <mergeCell ref="B23:B24"/>
    <mergeCell ref="C23:C24"/>
    <mergeCell ref="D23:G23"/>
    <mergeCell ref="D24:E2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K32"/>
  <sheetViews>
    <sheetView view="pageBreakPreview" zoomScale="85" zoomScaleNormal="100" zoomScaleSheetLayoutView="85" workbookViewId="0">
      <selection activeCell="I37" sqref="I37"/>
    </sheetView>
  </sheetViews>
  <sheetFormatPr defaultRowHeight="15" x14ac:dyDescent="0.25"/>
  <cols>
    <col min="1" max="1" width="35.140625" customWidth="1"/>
    <col min="2" max="2" width="15.85546875" customWidth="1"/>
    <col min="3" max="3" width="14.7109375" customWidth="1"/>
    <col min="4" max="4" width="3" customWidth="1"/>
    <col min="5" max="5" width="31.140625" bestFit="1" customWidth="1"/>
    <col min="6" max="6" width="15.42578125" bestFit="1" customWidth="1"/>
    <col min="7" max="7" width="4.7109375" bestFit="1" customWidth="1"/>
    <col min="8" max="8" width="3.28515625" customWidth="1"/>
    <col min="9" max="9" width="30" bestFit="1" customWidth="1"/>
    <col min="10" max="10" width="14.85546875" bestFit="1" customWidth="1"/>
  </cols>
  <sheetData>
    <row r="1" spans="1:11" ht="15.75" thickBot="1" x14ac:dyDescent="0.3">
      <c r="A1" s="354" t="s">
        <v>394</v>
      </c>
      <c r="B1" s="355"/>
      <c r="C1" s="356"/>
      <c r="E1" s="354" t="s">
        <v>395</v>
      </c>
      <c r="F1" s="355"/>
      <c r="G1" s="356"/>
      <c r="I1" s="354" t="s">
        <v>397</v>
      </c>
      <c r="J1" s="355"/>
      <c r="K1" s="356"/>
    </row>
    <row r="2" spans="1:11" x14ac:dyDescent="0.25">
      <c r="A2" s="357" t="s">
        <v>371</v>
      </c>
      <c r="B2" s="358"/>
      <c r="C2" s="359"/>
      <c r="E2" s="357" t="s">
        <v>371</v>
      </c>
      <c r="F2" s="358"/>
      <c r="G2" s="359"/>
      <c r="I2" s="357" t="s">
        <v>371</v>
      </c>
      <c r="J2" s="358"/>
      <c r="K2" s="359"/>
    </row>
    <row r="3" spans="1:11" x14ac:dyDescent="0.25">
      <c r="A3" s="13" t="s">
        <v>377</v>
      </c>
      <c r="B3" s="14" t="s">
        <v>376</v>
      </c>
      <c r="C3" s="15" t="s">
        <v>374</v>
      </c>
      <c r="E3" s="13" t="s">
        <v>377</v>
      </c>
      <c r="F3" s="14" t="s">
        <v>376</v>
      </c>
      <c r="G3" s="15" t="s">
        <v>374</v>
      </c>
      <c r="H3" s="224">
        <v>0.20699999999999999</v>
      </c>
      <c r="I3" s="13" t="s">
        <v>377</v>
      </c>
      <c r="J3" s="14" t="s">
        <v>376</v>
      </c>
      <c r="K3" s="15" t="s">
        <v>374</v>
      </c>
    </row>
    <row r="4" spans="1:11" x14ac:dyDescent="0.25">
      <c r="A4" s="13" t="s">
        <v>372</v>
      </c>
      <c r="B4" s="16">
        <v>5</v>
      </c>
      <c r="C4" s="15" t="s">
        <v>375</v>
      </c>
      <c r="E4" s="13" t="s">
        <v>373</v>
      </c>
      <c r="F4" s="17">
        <v>24.1</v>
      </c>
      <c r="G4" s="15" t="s">
        <v>375</v>
      </c>
      <c r="I4" s="13" t="s">
        <v>373</v>
      </c>
      <c r="J4" s="17">
        <v>143</v>
      </c>
      <c r="K4" s="15" t="s">
        <v>375</v>
      </c>
    </row>
    <row r="5" spans="1:11" x14ac:dyDescent="0.25">
      <c r="A5" s="13" t="s">
        <v>373</v>
      </c>
      <c r="B5" s="17">
        <v>45</v>
      </c>
      <c r="C5" s="15" t="s">
        <v>375</v>
      </c>
      <c r="E5" s="13"/>
      <c r="G5" s="18"/>
      <c r="I5" s="13"/>
      <c r="K5" s="18"/>
    </row>
    <row r="6" spans="1:11" x14ac:dyDescent="0.25">
      <c r="A6" s="13"/>
      <c r="C6" s="18"/>
      <c r="E6" s="13"/>
      <c r="G6" s="18"/>
      <c r="I6" s="13"/>
      <c r="K6" s="18"/>
    </row>
    <row r="7" spans="1:11" x14ac:dyDescent="0.25">
      <c r="A7" s="13"/>
      <c r="C7" s="18"/>
      <c r="E7" s="13"/>
      <c r="G7" s="18"/>
      <c r="I7" s="13"/>
      <c r="K7" s="18"/>
    </row>
    <row r="8" spans="1:11" x14ac:dyDescent="0.25">
      <c r="A8" s="357" t="s">
        <v>378</v>
      </c>
      <c r="B8" s="358"/>
      <c r="C8" s="359"/>
      <c r="E8" s="357" t="s">
        <v>378</v>
      </c>
      <c r="F8" s="358"/>
      <c r="G8" s="359"/>
      <c r="I8" s="357" t="s">
        <v>378</v>
      </c>
      <c r="J8" s="358"/>
      <c r="K8" s="359"/>
    </row>
    <row r="9" spans="1:11" x14ac:dyDescent="0.25">
      <c r="A9" s="13" t="s">
        <v>351</v>
      </c>
      <c r="B9">
        <f>MC_MICRO!L3</f>
        <v>1.4999999999999999E-2</v>
      </c>
      <c r="C9" s="15" t="s">
        <v>322</v>
      </c>
      <c r="E9" s="13" t="s">
        <v>351</v>
      </c>
      <c r="F9" s="25">
        <f>B9</f>
        <v>1.4999999999999999E-2</v>
      </c>
      <c r="G9" s="15" t="s">
        <v>322</v>
      </c>
      <c r="I9" s="13" t="s">
        <v>351</v>
      </c>
      <c r="J9" s="25">
        <f>F9</f>
        <v>1.4999999999999999E-2</v>
      </c>
      <c r="K9" s="15" t="s">
        <v>322</v>
      </c>
    </row>
    <row r="10" spans="1:11" x14ac:dyDescent="0.25">
      <c r="A10" s="13" t="s">
        <v>6</v>
      </c>
      <c r="B10" s="4">
        <f>ORC_N_DES.!F19</f>
        <v>443508.77999999991</v>
      </c>
      <c r="C10" s="15" t="s">
        <v>323</v>
      </c>
      <c r="E10" s="13" t="s">
        <v>6</v>
      </c>
      <c r="F10" s="16">
        <f t="shared" ref="F10:F11" si="0">B10</f>
        <v>443508.77999999991</v>
      </c>
      <c r="G10" s="15" t="s">
        <v>323</v>
      </c>
      <c r="I10" s="13" t="s">
        <v>6</v>
      </c>
      <c r="J10" s="16">
        <f>F10</f>
        <v>443508.77999999991</v>
      </c>
      <c r="K10" s="15" t="s">
        <v>323</v>
      </c>
    </row>
    <row r="11" spans="1:11" x14ac:dyDescent="0.25">
      <c r="A11" s="13" t="s">
        <v>352</v>
      </c>
      <c r="B11" s="4">
        <f>B9*B10</f>
        <v>6652.6316999999981</v>
      </c>
      <c r="C11" s="15" t="s">
        <v>325</v>
      </c>
      <c r="E11" s="13" t="s">
        <v>352</v>
      </c>
      <c r="F11" s="16">
        <f t="shared" si="0"/>
        <v>6652.6316999999981</v>
      </c>
      <c r="G11" s="15" t="s">
        <v>325</v>
      </c>
      <c r="I11" s="13" t="s">
        <v>352</v>
      </c>
      <c r="J11" s="16">
        <f t="shared" ref="J11" si="1">F11</f>
        <v>6652.6316999999981</v>
      </c>
      <c r="K11" s="15" t="s">
        <v>325</v>
      </c>
    </row>
    <row r="12" spans="1:11" x14ac:dyDescent="0.25">
      <c r="A12" s="13"/>
      <c r="C12" s="18"/>
      <c r="E12" s="13"/>
      <c r="G12" s="18"/>
      <c r="I12" s="13"/>
      <c r="K12" s="18"/>
    </row>
    <row r="13" spans="1:11" x14ac:dyDescent="0.25">
      <c r="A13" s="357" t="s">
        <v>379</v>
      </c>
      <c r="B13" s="358"/>
      <c r="C13" s="359"/>
      <c r="E13" s="357" t="s">
        <v>393</v>
      </c>
      <c r="F13" s="358"/>
      <c r="G13" s="359"/>
      <c r="I13" s="360" t="s">
        <v>393</v>
      </c>
      <c r="J13" s="361"/>
      <c r="K13" s="362"/>
    </row>
    <row r="14" spans="1:11" ht="30" x14ac:dyDescent="0.25">
      <c r="A14" s="19" t="s">
        <v>380</v>
      </c>
      <c r="B14" s="20">
        <v>1.5</v>
      </c>
      <c r="C14" s="15" t="s">
        <v>381</v>
      </c>
      <c r="E14" s="26" t="s">
        <v>392</v>
      </c>
      <c r="F14" s="12">
        <v>3.3600000000000001E-3</v>
      </c>
      <c r="G14" s="27" t="s">
        <v>391</v>
      </c>
      <c r="I14" s="26" t="s">
        <v>396</v>
      </c>
      <c r="J14" s="12">
        <v>3.3750000000000002E-4</v>
      </c>
      <c r="K14" s="27" t="s">
        <v>391</v>
      </c>
    </row>
    <row r="15" spans="1:11" x14ac:dyDescent="0.25">
      <c r="A15" s="13"/>
      <c r="C15" s="18"/>
      <c r="E15" s="13"/>
      <c r="G15" s="18"/>
      <c r="I15" s="13"/>
      <c r="K15" s="18"/>
    </row>
    <row r="16" spans="1:11" x14ac:dyDescent="0.25">
      <c r="A16" s="357" t="s">
        <v>382</v>
      </c>
      <c r="B16" s="358"/>
      <c r="C16" s="359"/>
      <c r="E16" s="13"/>
      <c r="G16" s="18"/>
      <c r="I16" s="13"/>
      <c r="K16" s="18"/>
    </row>
    <row r="17" spans="1:11" x14ac:dyDescent="0.25">
      <c r="A17" s="13" t="s">
        <v>383</v>
      </c>
      <c r="B17" s="16">
        <v>0.2</v>
      </c>
      <c r="C17" s="15" t="s">
        <v>384</v>
      </c>
      <c r="E17" s="357" t="s">
        <v>388</v>
      </c>
      <c r="F17" s="358"/>
      <c r="G17" s="359"/>
      <c r="I17" s="357" t="s">
        <v>388</v>
      </c>
      <c r="J17" s="358"/>
      <c r="K17" s="359"/>
    </row>
    <row r="18" spans="1:11" x14ac:dyDescent="0.25">
      <c r="A18" s="13" t="s">
        <v>370</v>
      </c>
      <c r="B18" s="16">
        <v>0.8</v>
      </c>
      <c r="C18" s="15" t="s">
        <v>384</v>
      </c>
      <c r="E18" s="13" t="s">
        <v>1307</v>
      </c>
      <c r="F18" s="4">
        <f>F14*B10</f>
        <v>1490.1895007999997</v>
      </c>
      <c r="G18" s="18" t="s">
        <v>343</v>
      </c>
      <c r="I18" s="13" t="s">
        <v>1308</v>
      </c>
      <c r="J18" s="4">
        <f>J14*J10</f>
        <v>149.68421324999997</v>
      </c>
      <c r="K18" s="18" t="s">
        <v>343</v>
      </c>
    </row>
    <row r="19" spans="1:11" x14ac:dyDescent="0.25">
      <c r="A19" s="13"/>
      <c r="C19" s="18"/>
      <c r="E19" s="13"/>
      <c r="G19" s="18"/>
      <c r="I19" s="13"/>
      <c r="K19" s="18"/>
    </row>
    <row r="20" spans="1:11" x14ac:dyDescent="0.25">
      <c r="A20" s="357" t="s">
        <v>385</v>
      </c>
      <c r="B20" s="358"/>
      <c r="C20" s="359"/>
      <c r="E20" s="13"/>
      <c r="G20" s="18"/>
      <c r="I20" s="13"/>
      <c r="K20" s="18"/>
    </row>
    <row r="21" spans="1:11" x14ac:dyDescent="0.25">
      <c r="A21" s="13" t="s">
        <v>386</v>
      </c>
      <c r="B21" s="16">
        <f>B17*B14</f>
        <v>0.30000000000000004</v>
      </c>
      <c r="C21" s="15" t="s">
        <v>381</v>
      </c>
      <c r="E21" s="28" t="s">
        <v>390</v>
      </c>
      <c r="F21" s="29"/>
      <c r="G21" s="30"/>
      <c r="I21" s="28" t="s">
        <v>390</v>
      </c>
      <c r="J21" s="29"/>
      <c r="K21" s="30"/>
    </row>
    <row r="22" spans="1:11" ht="15.75" thickBot="1" x14ac:dyDescent="0.3">
      <c r="A22" s="13" t="s">
        <v>387</v>
      </c>
      <c r="B22" s="16">
        <f>B18*B14</f>
        <v>1.2000000000000002</v>
      </c>
      <c r="C22" s="15" t="s">
        <v>381</v>
      </c>
      <c r="E22" s="22" t="s">
        <v>1301</v>
      </c>
      <c r="F22" s="23">
        <f>F18*F4</f>
        <v>35913.566969279993</v>
      </c>
      <c r="G22" s="24" t="s">
        <v>349</v>
      </c>
      <c r="I22" s="22" t="s">
        <v>1304</v>
      </c>
      <c r="J22" s="23">
        <f>J18*J4</f>
        <v>21404.842494749995</v>
      </c>
      <c r="K22" s="24" t="s">
        <v>349</v>
      </c>
    </row>
    <row r="23" spans="1:11" x14ac:dyDescent="0.25">
      <c r="A23" s="13"/>
      <c r="C23" s="18"/>
    </row>
    <row r="24" spans="1:11" x14ac:dyDescent="0.25">
      <c r="A24" s="357" t="s">
        <v>388</v>
      </c>
      <c r="B24" s="358"/>
      <c r="C24" s="359"/>
    </row>
    <row r="25" spans="1:11" x14ac:dyDescent="0.25">
      <c r="A25" s="13" t="s">
        <v>1305</v>
      </c>
      <c r="B25" s="16">
        <f>B21*B11</f>
        <v>1995.7895099999996</v>
      </c>
      <c r="C25" s="15" t="s">
        <v>343</v>
      </c>
    </row>
    <row r="26" spans="1:11" x14ac:dyDescent="0.25">
      <c r="A26" s="13" t="s">
        <v>1306</v>
      </c>
      <c r="B26" s="16">
        <f>B22*B11</f>
        <v>7983.1580399999984</v>
      </c>
      <c r="C26" s="15" t="s">
        <v>343</v>
      </c>
    </row>
    <row r="27" spans="1:11" x14ac:dyDescent="0.25">
      <c r="A27" s="13"/>
      <c r="C27" s="18"/>
    </row>
    <row r="28" spans="1:11" x14ac:dyDescent="0.25">
      <c r="A28" s="13" t="s">
        <v>389</v>
      </c>
      <c r="B28" s="4">
        <f>B25+B26</f>
        <v>9978.9475499999971</v>
      </c>
      <c r="C28" s="15" t="s">
        <v>343</v>
      </c>
    </row>
    <row r="29" spans="1:11" x14ac:dyDescent="0.25">
      <c r="A29" s="13"/>
      <c r="C29" s="18"/>
    </row>
    <row r="30" spans="1:11" x14ac:dyDescent="0.25">
      <c r="A30" s="357" t="s">
        <v>390</v>
      </c>
      <c r="B30" s="358"/>
      <c r="C30" s="359"/>
    </row>
    <row r="31" spans="1:11" x14ac:dyDescent="0.25">
      <c r="A31" s="13" t="s">
        <v>1302</v>
      </c>
      <c r="B31" s="21">
        <f>B28*B4</f>
        <v>49894.737749999986</v>
      </c>
      <c r="C31" s="18" t="s">
        <v>349</v>
      </c>
    </row>
    <row r="32" spans="1:11" ht="15.75" thickBot="1" x14ac:dyDescent="0.3">
      <c r="A32" s="22" t="s">
        <v>1303</v>
      </c>
      <c r="B32" s="23">
        <f>B28*B5</f>
        <v>449052.63974999986</v>
      </c>
      <c r="C32" s="24" t="s">
        <v>349</v>
      </c>
    </row>
  </sheetData>
  <mergeCells count="18">
    <mergeCell ref="I17:K17"/>
    <mergeCell ref="I1:K1"/>
    <mergeCell ref="I2:K2"/>
    <mergeCell ref="I13:K13"/>
    <mergeCell ref="E8:G8"/>
    <mergeCell ref="I8:K8"/>
    <mergeCell ref="A1:C1"/>
    <mergeCell ref="E1:G1"/>
    <mergeCell ref="A20:C20"/>
    <mergeCell ref="A24:C24"/>
    <mergeCell ref="A30:C30"/>
    <mergeCell ref="E17:G17"/>
    <mergeCell ref="A2:C2"/>
    <mergeCell ref="A8:C8"/>
    <mergeCell ref="A13:C13"/>
    <mergeCell ref="A16:C16"/>
    <mergeCell ref="E2:G2"/>
    <mergeCell ref="E13:G13"/>
  </mergeCells>
  <pageMargins left="0.51181102362204722" right="0.51181102362204722" top="0.78740157480314965" bottom="0.78740157480314965" header="0.31496062992125984" footer="0.31496062992125984"/>
  <pageSetup paperSize="9"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Q203"/>
  <sheetViews>
    <sheetView view="pageBreakPreview" topLeftCell="A190" zoomScaleNormal="100" zoomScaleSheetLayoutView="100" workbookViewId="0">
      <selection activeCell="Q203" sqref="Q203"/>
    </sheetView>
  </sheetViews>
  <sheetFormatPr defaultColWidth="9.140625" defaultRowHeight="15" x14ac:dyDescent="0.25"/>
  <cols>
    <col min="1" max="1" width="5.140625" customWidth="1"/>
    <col min="2" max="2" width="16.5703125" customWidth="1"/>
    <col min="3" max="3" width="18.140625" customWidth="1"/>
    <col min="4" max="4" width="12.42578125" customWidth="1"/>
    <col min="5" max="5" width="11.5703125" customWidth="1"/>
    <col min="6" max="6" width="11.85546875" customWidth="1"/>
    <col min="7" max="7" width="10.42578125" customWidth="1"/>
    <col min="8" max="8" width="10.7109375" customWidth="1"/>
    <col min="10" max="10" width="10.140625" customWidth="1"/>
    <col min="11" max="11" width="10.5703125" bestFit="1" customWidth="1"/>
    <col min="13" max="13" width="9.5703125" bestFit="1" customWidth="1"/>
    <col min="14" max="14" width="9.140625" style="203"/>
    <col min="15" max="15" width="9.5703125" bestFit="1" customWidth="1"/>
  </cols>
  <sheetData>
    <row r="1" spans="1:17" x14ac:dyDescent="0.25">
      <c r="A1" s="344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50" t="s">
        <v>1274</v>
      </c>
      <c r="L1" s="350"/>
      <c r="M1" s="350"/>
      <c r="N1" s="350"/>
      <c r="O1" s="350"/>
      <c r="P1" s="350"/>
      <c r="Q1" s="350"/>
    </row>
    <row r="2" spans="1:17" ht="36" x14ac:dyDescent="0.25">
      <c r="A2" s="344" t="s">
        <v>1</v>
      </c>
      <c r="B2" s="344" t="s">
        <v>2</v>
      </c>
      <c r="C2" s="344" t="s">
        <v>254</v>
      </c>
      <c r="D2" s="344" t="s">
        <v>3</v>
      </c>
      <c r="E2" s="344"/>
      <c r="F2" s="344"/>
      <c r="G2" s="344"/>
      <c r="H2" s="177" t="s">
        <v>270</v>
      </c>
      <c r="I2" s="177" t="s">
        <v>271</v>
      </c>
      <c r="J2" s="177" t="s">
        <v>6</v>
      </c>
      <c r="K2" s="85" t="s">
        <v>1268</v>
      </c>
      <c r="L2" s="85" t="s">
        <v>1269</v>
      </c>
      <c r="M2" s="85" t="s">
        <v>352</v>
      </c>
      <c r="N2" s="351" t="s">
        <v>1266</v>
      </c>
      <c r="O2" s="351"/>
      <c r="P2" s="365" t="s">
        <v>1267</v>
      </c>
      <c r="Q2" s="366"/>
    </row>
    <row r="3" spans="1:17" x14ac:dyDescent="0.25">
      <c r="A3" s="344"/>
      <c r="B3" s="344"/>
      <c r="C3" s="344"/>
      <c r="D3" s="344" t="s">
        <v>7</v>
      </c>
      <c r="E3" s="344"/>
      <c r="F3" s="344" t="s">
        <v>8</v>
      </c>
      <c r="G3" s="344"/>
      <c r="H3" s="177" t="s">
        <v>9</v>
      </c>
      <c r="I3" s="177" t="s">
        <v>9</v>
      </c>
      <c r="J3" s="177" t="s">
        <v>10</v>
      </c>
      <c r="K3" s="86">
        <v>0.05</v>
      </c>
      <c r="L3" s="157">
        <v>0.05</v>
      </c>
      <c r="M3" s="157" t="s">
        <v>360</v>
      </c>
      <c r="N3" s="204">
        <v>2.5548000000000002</v>
      </c>
      <c r="O3" s="157" t="s">
        <v>361</v>
      </c>
      <c r="P3" s="156">
        <v>4.4999999999999999E-4</v>
      </c>
      <c r="Q3" s="156" t="s">
        <v>361</v>
      </c>
    </row>
    <row r="4" spans="1:17" ht="22.5" x14ac:dyDescent="0.25">
      <c r="A4" s="346">
        <v>1</v>
      </c>
      <c r="B4" s="162" t="s">
        <v>11</v>
      </c>
      <c r="C4" s="163" t="s">
        <v>839</v>
      </c>
      <c r="D4" s="163" t="s">
        <v>255</v>
      </c>
      <c r="E4" s="163" t="s">
        <v>256</v>
      </c>
      <c r="F4" s="163" t="s">
        <v>259</v>
      </c>
      <c r="G4" s="164" t="s">
        <v>261</v>
      </c>
      <c r="H4" s="165">
        <v>350</v>
      </c>
      <c r="I4" s="165">
        <v>6.6</v>
      </c>
      <c r="J4" s="165">
        <f>I4*H4</f>
        <v>2310</v>
      </c>
      <c r="K4" s="40">
        <f>J4*$K$3</f>
        <v>115.5</v>
      </c>
      <c r="L4" s="40">
        <f>$L$3</f>
        <v>0.05</v>
      </c>
      <c r="M4" s="186">
        <f>K4*L4</f>
        <v>5.7750000000000004</v>
      </c>
      <c r="N4" s="205">
        <v>2.5548000000000002</v>
      </c>
      <c r="O4" s="186">
        <f t="shared" ref="O4:O21" si="0">N4*M4</f>
        <v>14.753970000000002</v>
      </c>
      <c r="P4" s="183">
        <f>$P$3</f>
        <v>4.4999999999999999E-4</v>
      </c>
      <c r="Q4" s="42">
        <f t="shared" ref="Q4:Q21" si="1">P4*K4</f>
        <v>5.1975E-2</v>
      </c>
    </row>
    <row r="5" spans="1:17" ht="22.5" x14ac:dyDescent="0.25">
      <c r="A5" s="346"/>
      <c r="B5" s="162" t="s">
        <v>12</v>
      </c>
      <c r="C5" s="163" t="s">
        <v>839</v>
      </c>
      <c r="D5" s="163" t="s">
        <v>257</v>
      </c>
      <c r="E5" s="163" t="s">
        <v>258</v>
      </c>
      <c r="F5" s="163" t="s">
        <v>264</v>
      </c>
      <c r="G5" s="163" t="s">
        <v>268</v>
      </c>
      <c r="H5" s="165">
        <v>287</v>
      </c>
      <c r="I5" s="165">
        <v>6.6</v>
      </c>
      <c r="J5" s="165">
        <f t="shared" ref="J5:J21" si="2">I5*H5</f>
        <v>1894.1999999999998</v>
      </c>
      <c r="K5" s="40">
        <f t="shared" ref="K5:K45" si="3">J5*$K$3</f>
        <v>94.71</v>
      </c>
      <c r="L5" s="40">
        <f t="shared" ref="L5:L45" si="4">$L$3</f>
        <v>0.05</v>
      </c>
      <c r="M5" s="186">
        <f t="shared" ref="M5:M45" si="5">K5*L5</f>
        <v>4.7355</v>
      </c>
      <c r="N5" s="205">
        <f t="shared" ref="N5:N45" si="6">$N$3</f>
        <v>2.5548000000000002</v>
      </c>
      <c r="O5" s="186">
        <f t="shared" si="0"/>
        <v>12.098255400000001</v>
      </c>
      <c r="P5" s="183">
        <f t="shared" ref="P5:P45" si="7">$P$3</f>
        <v>4.4999999999999999E-4</v>
      </c>
      <c r="Q5" s="42">
        <f t="shared" si="1"/>
        <v>4.2619499999999998E-2</v>
      </c>
    </row>
    <row r="6" spans="1:17" ht="22.5" x14ac:dyDescent="0.25">
      <c r="A6" s="346"/>
      <c r="B6" s="162" t="s">
        <v>13</v>
      </c>
      <c r="C6" s="163" t="s">
        <v>839</v>
      </c>
      <c r="D6" s="163" t="s">
        <v>260</v>
      </c>
      <c r="E6" s="163" t="s">
        <v>261</v>
      </c>
      <c r="F6" s="163" t="s">
        <v>265</v>
      </c>
      <c r="G6" s="163" t="s">
        <v>269</v>
      </c>
      <c r="H6" s="165">
        <v>65.5</v>
      </c>
      <c r="I6" s="165">
        <v>6.6</v>
      </c>
      <c r="J6" s="165">
        <f t="shared" si="2"/>
        <v>432.29999999999995</v>
      </c>
      <c r="K6" s="40">
        <f t="shared" si="3"/>
        <v>21.614999999999998</v>
      </c>
      <c r="L6" s="40">
        <f t="shared" si="4"/>
        <v>0.05</v>
      </c>
      <c r="M6" s="186">
        <f t="shared" si="5"/>
        <v>1.0807499999999999</v>
      </c>
      <c r="N6" s="205">
        <f t="shared" si="6"/>
        <v>2.5548000000000002</v>
      </c>
      <c r="O6" s="186">
        <f t="shared" si="0"/>
        <v>2.7611000999999997</v>
      </c>
      <c r="P6" s="183">
        <f t="shared" si="7"/>
        <v>4.4999999999999999E-4</v>
      </c>
      <c r="Q6" s="42">
        <f t="shared" si="1"/>
        <v>9.7267499999999993E-3</v>
      </c>
    </row>
    <row r="7" spans="1:17" ht="22.5" x14ac:dyDescent="0.25">
      <c r="A7" s="346"/>
      <c r="B7" s="162" t="s">
        <v>14</v>
      </c>
      <c r="C7" s="163" t="s">
        <v>839</v>
      </c>
      <c r="D7" s="163" t="s">
        <v>262</v>
      </c>
      <c r="E7" s="163" t="s">
        <v>263</v>
      </c>
      <c r="F7" s="163" t="s">
        <v>267</v>
      </c>
      <c r="G7" s="163" t="s">
        <v>266</v>
      </c>
      <c r="H7" s="165">
        <v>128</v>
      </c>
      <c r="I7" s="165">
        <v>6.6</v>
      </c>
      <c r="J7" s="165">
        <f t="shared" si="2"/>
        <v>844.8</v>
      </c>
      <c r="K7" s="40">
        <f t="shared" si="3"/>
        <v>42.24</v>
      </c>
      <c r="L7" s="40">
        <f t="shared" si="4"/>
        <v>0.05</v>
      </c>
      <c r="M7" s="186">
        <f t="shared" si="5"/>
        <v>2.1120000000000001</v>
      </c>
      <c r="N7" s="205">
        <f t="shared" si="6"/>
        <v>2.5548000000000002</v>
      </c>
      <c r="O7" s="186">
        <f t="shared" si="0"/>
        <v>5.3957376000000004</v>
      </c>
      <c r="P7" s="183">
        <f t="shared" si="7"/>
        <v>4.4999999999999999E-4</v>
      </c>
      <c r="Q7" s="42">
        <f t="shared" si="1"/>
        <v>1.9008000000000001E-2</v>
      </c>
    </row>
    <row r="8" spans="1:17" ht="33.75" x14ac:dyDescent="0.25">
      <c r="A8" s="346"/>
      <c r="B8" s="162" t="s">
        <v>15</v>
      </c>
      <c r="C8" s="163" t="s">
        <v>839</v>
      </c>
      <c r="D8" s="163" t="s">
        <v>840</v>
      </c>
      <c r="E8" s="163" t="s">
        <v>841</v>
      </c>
      <c r="F8" s="163" t="s">
        <v>842</v>
      </c>
      <c r="G8" s="163" t="s">
        <v>843</v>
      </c>
      <c r="H8" s="165">
        <v>205</v>
      </c>
      <c r="I8" s="165">
        <v>6.6</v>
      </c>
      <c r="J8" s="165">
        <f t="shared" si="2"/>
        <v>1353</v>
      </c>
      <c r="K8" s="40">
        <f t="shared" si="3"/>
        <v>67.650000000000006</v>
      </c>
      <c r="L8" s="40">
        <f t="shared" si="4"/>
        <v>0.05</v>
      </c>
      <c r="M8" s="186">
        <f t="shared" si="5"/>
        <v>3.3825000000000003</v>
      </c>
      <c r="N8" s="205">
        <f t="shared" si="6"/>
        <v>2.5548000000000002</v>
      </c>
      <c r="O8" s="186">
        <f t="shared" si="0"/>
        <v>8.641611000000001</v>
      </c>
      <c r="P8" s="183">
        <f t="shared" si="7"/>
        <v>4.4999999999999999E-4</v>
      </c>
      <c r="Q8" s="42">
        <f t="shared" si="1"/>
        <v>3.0442500000000001E-2</v>
      </c>
    </row>
    <row r="9" spans="1:17" ht="33.75" x14ac:dyDescent="0.25">
      <c r="A9" s="346"/>
      <c r="B9" s="162" t="s">
        <v>16</v>
      </c>
      <c r="C9" s="163" t="s">
        <v>839</v>
      </c>
      <c r="D9" s="163" t="s">
        <v>844</v>
      </c>
      <c r="E9" s="163" t="s">
        <v>845</v>
      </c>
      <c r="F9" s="163" t="s">
        <v>846</v>
      </c>
      <c r="G9" s="163" t="s">
        <v>847</v>
      </c>
      <c r="H9" s="165">
        <v>104</v>
      </c>
      <c r="I9" s="165">
        <v>6.6</v>
      </c>
      <c r="J9" s="165">
        <f t="shared" si="2"/>
        <v>686.4</v>
      </c>
      <c r="K9" s="40">
        <f t="shared" si="3"/>
        <v>34.32</v>
      </c>
      <c r="L9" s="40">
        <f t="shared" si="4"/>
        <v>0.05</v>
      </c>
      <c r="M9" s="186">
        <f t="shared" si="5"/>
        <v>1.7160000000000002</v>
      </c>
      <c r="N9" s="205">
        <f t="shared" si="6"/>
        <v>2.5548000000000002</v>
      </c>
      <c r="O9" s="186">
        <f t="shared" si="0"/>
        <v>4.3840368000000005</v>
      </c>
      <c r="P9" s="183">
        <f t="shared" si="7"/>
        <v>4.4999999999999999E-4</v>
      </c>
      <c r="Q9" s="42">
        <f t="shared" si="1"/>
        <v>1.5443999999999999E-2</v>
      </c>
    </row>
    <row r="10" spans="1:17" ht="33.75" x14ac:dyDescent="0.25">
      <c r="A10" s="346"/>
      <c r="B10" s="162" t="s">
        <v>17</v>
      </c>
      <c r="C10" s="163" t="s">
        <v>839</v>
      </c>
      <c r="D10" s="163" t="s">
        <v>848</v>
      </c>
      <c r="E10" s="163" t="s">
        <v>849</v>
      </c>
      <c r="F10" s="163" t="s">
        <v>850</v>
      </c>
      <c r="G10" s="163" t="s">
        <v>851</v>
      </c>
      <c r="H10" s="165">
        <v>124</v>
      </c>
      <c r="I10" s="165">
        <v>6.6</v>
      </c>
      <c r="J10" s="165">
        <f t="shared" si="2"/>
        <v>818.4</v>
      </c>
      <c r="K10" s="40">
        <f t="shared" si="3"/>
        <v>40.92</v>
      </c>
      <c r="L10" s="40">
        <f t="shared" si="4"/>
        <v>0.05</v>
      </c>
      <c r="M10" s="186">
        <f t="shared" si="5"/>
        <v>2.0460000000000003</v>
      </c>
      <c r="N10" s="205">
        <f t="shared" si="6"/>
        <v>2.5548000000000002</v>
      </c>
      <c r="O10" s="186">
        <f t="shared" si="0"/>
        <v>5.2271208000000007</v>
      </c>
      <c r="P10" s="183">
        <f t="shared" si="7"/>
        <v>4.4999999999999999E-4</v>
      </c>
      <c r="Q10" s="42">
        <f t="shared" si="1"/>
        <v>1.8414E-2</v>
      </c>
    </row>
    <row r="11" spans="1:17" ht="22.5" x14ac:dyDescent="0.25">
      <c r="A11" s="346"/>
      <c r="B11" s="162" t="s">
        <v>18</v>
      </c>
      <c r="C11" s="163" t="s">
        <v>839</v>
      </c>
      <c r="D11" s="163" t="s">
        <v>852</v>
      </c>
      <c r="E11" s="163" t="s">
        <v>853</v>
      </c>
      <c r="F11" s="163" t="s">
        <v>854</v>
      </c>
      <c r="G11" s="163" t="s">
        <v>855</v>
      </c>
      <c r="H11" s="165">
        <v>373</v>
      </c>
      <c r="I11" s="165">
        <v>6.6</v>
      </c>
      <c r="J11" s="165">
        <f t="shared" si="2"/>
        <v>2461.7999999999997</v>
      </c>
      <c r="K11" s="40">
        <f t="shared" si="3"/>
        <v>123.08999999999999</v>
      </c>
      <c r="L11" s="40">
        <f t="shared" si="4"/>
        <v>0.05</v>
      </c>
      <c r="M11" s="186">
        <f t="shared" si="5"/>
        <v>6.1544999999999996</v>
      </c>
      <c r="N11" s="205">
        <f t="shared" si="6"/>
        <v>2.5548000000000002</v>
      </c>
      <c r="O11" s="186">
        <f t="shared" si="0"/>
        <v>15.7235166</v>
      </c>
      <c r="P11" s="183">
        <f t="shared" si="7"/>
        <v>4.4999999999999999E-4</v>
      </c>
      <c r="Q11" s="42">
        <f t="shared" si="1"/>
        <v>5.5390499999999995E-2</v>
      </c>
    </row>
    <row r="12" spans="1:17" ht="22.5" x14ac:dyDescent="0.25">
      <c r="A12" s="346"/>
      <c r="B12" s="162" t="s">
        <v>19</v>
      </c>
      <c r="C12" s="163" t="s">
        <v>839</v>
      </c>
      <c r="D12" s="163" t="s">
        <v>856</v>
      </c>
      <c r="E12" s="163" t="s">
        <v>857</v>
      </c>
      <c r="F12" s="163" t="s">
        <v>858</v>
      </c>
      <c r="G12" s="163" t="s">
        <v>859</v>
      </c>
      <c r="H12" s="165">
        <v>234</v>
      </c>
      <c r="I12" s="165">
        <v>6.6</v>
      </c>
      <c r="J12" s="165">
        <f t="shared" si="2"/>
        <v>1544.3999999999999</v>
      </c>
      <c r="K12" s="40">
        <f t="shared" si="3"/>
        <v>77.22</v>
      </c>
      <c r="L12" s="40">
        <f t="shared" si="4"/>
        <v>0.05</v>
      </c>
      <c r="M12" s="186">
        <f t="shared" si="5"/>
        <v>3.8610000000000002</v>
      </c>
      <c r="N12" s="205">
        <f t="shared" si="6"/>
        <v>2.5548000000000002</v>
      </c>
      <c r="O12" s="186">
        <f t="shared" si="0"/>
        <v>9.864082800000002</v>
      </c>
      <c r="P12" s="183">
        <f t="shared" si="7"/>
        <v>4.4999999999999999E-4</v>
      </c>
      <c r="Q12" s="42">
        <f t="shared" si="1"/>
        <v>3.4748999999999995E-2</v>
      </c>
    </row>
    <row r="13" spans="1:17" ht="22.5" x14ac:dyDescent="0.25">
      <c r="A13" s="346"/>
      <c r="B13" s="162" t="s">
        <v>20</v>
      </c>
      <c r="C13" s="163" t="s">
        <v>839</v>
      </c>
      <c r="D13" s="163" t="s">
        <v>860</v>
      </c>
      <c r="E13" s="163" t="s">
        <v>861</v>
      </c>
      <c r="F13" s="163" t="s">
        <v>862</v>
      </c>
      <c r="G13" s="163" t="s">
        <v>863</v>
      </c>
      <c r="H13" s="165">
        <v>222</v>
      </c>
      <c r="I13" s="165">
        <v>6.6</v>
      </c>
      <c r="J13" s="165">
        <f t="shared" si="2"/>
        <v>1465.1999999999998</v>
      </c>
      <c r="K13" s="40">
        <f t="shared" si="3"/>
        <v>73.259999999999991</v>
      </c>
      <c r="L13" s="40">
        <f t="shared" si="4"/>
        <v>0.05</v>
      </c>
      <c r="M13" s="186">
        <f t="shared" si="5"/>
        <v>3.6629999999999998</v>
      </c>
      <c r="N13" s="205">
        <f t="shared" si="6"/>
        <v>2.5548000000000002</v>
      </c>
      <c r="O13" s="186">
        <f t="shared" si="0"/>
        <v>9.3582324000000003</v>
      </c>
      <c r="P13" s="183">
        <f t="shared" si="7"/>
        <v>4.4999999999999999E-4</v>
      </c>
      <c r="Q13" s="42">
        <f t="shared" si="1"/>
        <v>3.2966999999999996E-2</v>
      </c>
    </row>
    <row r="14" spans="1:17" ht="22.5" x14ac:dyDescent="0.25">
      <c r="A14" s="346"/>
      <c r="B14" s="162" t="s">
        <v>21</v>
      </c>
      <c r="C14" s="163" t="s">
        <v>839</v>
      </c>
      <c r="D14" s="163" t="s">
        <v>864</v>
      </c>
      <c r="E14" s="163" t="s">
        <v>865</v>
      </c>
      <c r="F14" s="163" t="s">
        <v>866</v>
      </c>
      <c r="G14" s="163" t="s">
        <v>867</v>
      </c>
      <c r="H14" s="165">
        <v>178</v>
      </c>
      <c r="I14" s="165">
        <v>6.6</v>
      </c>
      <c r="J14" s="165">
        <f t="shared" si="2"/>
        <v>1174.8</v>
      </c>
      <c r="K14" s="40">
        <f t="shared" si="3"/>
        <v>58.74</v>
      </c>
      <c r="L14" s="40">
        <f t="shared" si="4"/>
        <v>0.05</v>
      </c>
      <c r="M14" s="186">
        <f t="shared" si="5"/>
        <v>2.9370000000000003</v>
      </c>
      <c r="N14" s="205">
        <f t="shared" si="6"/>
        <v>2.5548000000000002</v>
      </c>
      <c r="O14" s="186">
        <f t="shared" si="0"/>
        <v>7.5034476000000012</v>
      </c>
      <c r="P14" s="183">
        <f t="shared" si="7"/>
        <v>4.4999999999999999E-4</v>
      </c>
      <c r="Q14" s="42">
        <f t="shared" si="1"/>
        <v>2.6433000000000002E-2</v>
      </c>
    </row>
    <row r="15" spans="1:17" ht="22.5" x14ac:dyDescent="0.25">
      <c r="A15" s="346"/>
      <c r="B15" s="162" t="s">
        <v>22</v>
      </c>
      <c r="C15" s="163" t="s">
        <v>839</v>
      </c>
      <c r="D15" s="163" t="s">
        <v>868</v>
      </c>
      <c r="E15" s="163" t="s">
        <v>869</v>
      </c>
      <c r="F15" s="163" t="s">
        <v>870</v>
      </c>
      <c r="G15" s="163" t="s">
        <v>871</v>
      </c>
      <c r="H15" s="165">
        <v>161</v>
      </c>
      <c r="I15" s="165">
        <v>6.6</v>
      </c>
      <c r="J15" s="165">
        <f t="shared" si="2"/>
        <v>1062.5999999999999</v>
      </c>
      <c r="K15" s="40">
        <f t="shared" si="3"/>
        <v>53.129999999999995</v>
      </c>
      <c r="L15" s="40">
        <f t="shared" si="4"/>
        <v>0.05</v>
      </c>
      <c r="M15" s="186">
        <f t="shared" si="5"/>
        <v>2.6564999999999999</v>
      </c>
      <c r="N15" s="205">
        <f t="shared" si="6"/>
        <v>2.5548000000000002</v>
      </c>
      <c r="O15" s="186">
        <f t="shared" si="0"/>
        <v>6.7868262000000001</v>
      </c>
      <c r="P15" s="183">
        <f t="shared" si="7"/>
        <v>4.4999999999999999E-4</v>
      </c>
      <c r="Q15" s="42">
        <f t="shared" si="1"/>
        <v>2.3908499999999996E-2</v>
      </c>
    </row>
    <row r="16" spans="1:17" ht="22.5" x14ac:dyDescent="0.25">
      <c r="A16" s="346"/>
      <c r="B16" s="162" t="s">
        <v>23</v>
      </c>
      <c r="C16" s="163" t="s">
        <v>839</v>
      </c>
      <c r="D16" s="163" t="s">
        <v>872</v>
      </c>
      <c r="E16" s="163" t="s">
        <v>873</v>
      </c>
      <c r="F16" s="163" t="s">
        <v>870</v>
      </c>
      <c r="G16" s="163" t="s">
        <v>874</v>
      </c>
      <c r="H16" s="165">
        <v>149</v>
      </c>
      <c r="I16" s="165">
        <v>6.6</v>
      </c>
      <c r="J16" s="165">
        <f t="shared" si="2"/>
        <v>983.4</v>
      </c>
      <c r="K16" s="40">
        <f t="shared" si="3"/>
        <v>49.17</v>
      </c>
      <c r="L16" s="40">
        <f t="shared" si="4"/>
        <v>0.05</v>
      </c>
      <c r="M16" s="186">
        <f t="shared" si="5"/>
        <v>2.4585000000000004</v>
      </c>
      <c r="N16" s="205">
        <f t="shared" si="6"/>
        <v>2.5548000000000002</v>
      </c>
      <c r="O16" s="186">
        <f t="shared" si="0"/>
        <v>6.2809758000000011</v>
      </c>
      <c r="P16" s="183">
        <f t="shared" si="7"/>
        <v>4.4999999999999999E-4</v>
      </c>
      <c r="Q16" s="42">
        <f t="shared" si="1"/>
        <v>2.21265E-2</v>
      </c>
    </row>
    <row r="17" spans="1:17" ht="22.5" x14ac:dyDescent="0.25">
      <c r="A17" s="346">
        <v>2</v>
      </c>
      <c r="B17" s="162" t="s">
        <v>24</v>
      </c>
      <c r="C17" s="163" t="s">
        <v>875</v>
      </c>
      <c r="D17" s="163" t="s">
        <v>876</v>
      </c>
      <c r="E17" s="163" t="s">
        <v>877</v>
      </c>
      <c r="F17" s="163" t="s">
        <v>878</v>
      </c>
      <c r="G17" s="163" t="s">
        <v>879</v>
      </c>
      <c r="H17" s="165">
        <v>658</v>
      </c>
      <c r="I17" s="165">
        <v>6.6</v>
      </c>
      <c r="J17" s="165">
        <f t="shared" si="2"/>
        <v>4342.8</v>
      </c>
      <c r="K17" s="40">
        <f t="shared" si="3"/>
        <v>217.14000000000001</v>
      </c>
      <c r="L17" s="40">
        <f t="shared" si="4"/>
        <v>0.05</v>
      </c>
      <c r="M17" s="186">
        <f t="shared" si="5"/>
        <v>10.857000000000001</v>
      </c>
      <c r="N17" s="205">
        <f t="shared" si="6"/>
        <v>2.5548000000000002</v>
      </c>
      <c r="O17" s="186">
        <f t="shared" si="0"/>
        <v>27.737463600000005</v>
      </c>
      <c r="P17" s="183">
        <f t="shared" si="7"/>
        <v>4.4999999999999999E-4</v>
      </c>
      <c r="Q17" s="42">
        <f t="shared" si="1"/>
        <v>9.7713000000000008E-2</v>
      </c>
    </row>
    <row r="18" spans="1:17" x14ac:dyDescent="0.25">
      <c r="A18" s="346"/>
      <c r="B18" s="162" t="s">
        <v>25</v>
      </c>
      <c r="C18" s="163" t="s">
        <v>875</v>
      </c>
      <c r="D18" s="163" t="s">
        <v>880</v>
      </c>
      <c r="E18" s="163" t="s">
        <v>881</v>
      </c>
      <c r="F18" s="163" t="s">
        <v>882</v>
      </c>
      <c r="G18" s="163" t="s">
        <v>883</v>
      </c>
      <c r="H18" s="165">
        <v>470</v>
      </c>
      <c r="I18" s="165">
        <v>6.6</v>
      </c>
      <c r="J18" s="165">
        <f t="shared" si="2"/>
        <v>3102</v>
      </c>
      <c r="K18" s="40">
        <f t="shared" si="3"/>
        <v>155.10000000000002</v>
      </c>
      <c r="L18" s="40">
        <f t="shared" si="4"/>
        <v>0.05</v>
      </c>
      <c r="M18" s="186">
        <f t="shared" si="5"/>
        <v>7.7550000000000017</v>
      </c>
      <c r="N18" s="205">
        <f t="shared" si="6"/>
        <v>2.5548000000000002</v>
      </c>
      <c r="O18" s="186">
        <f t="shared" si="0"/>
        <v>19.812474000000005</v>
      </c>
      <c r="P18" s="183">
        <f t="shared" si="7"/>
        <v>4.4999999999999999E-4</v>
      </c>
      <c r="Q18" s="42">
        <f t="shared" si="1"/>
        <v>6.979500000000001E-2</v>
      </c>
    </row>
    <row r="19" spans="1:17" x14ac:dyDescent="0.25">
      <c r="A19" s="346"/>
      <c r="B19" s="162" t="s">
        <v>26</v>
      </c>
      <c r="C19" s="163" t="s">
        <v>875</v>
      </c>
      <c r="D19" s="163" t="s">
        <v>884</v>
      </c>
      <c r="E19" s="163" t="s">
        <v>885</v>
      </c>
      <c r="F19" s="163" t="s">
        <v>886</v>
      </c>
      <c r="G19" s="163" t="s">
        <v>887</v>
      </c>
      <c r="H19" s="165">
        <v>471</v>
      </c>
      <c r="I19" s="165">
        <v>6.6</v>
      </c>
      <c r="J19" s="165">
        <f t="shared" si="2"/>
        <v>3108.6</v>
      </c>
      <c r="K19" s="40">
        <f t="shared" si="3"/>
        <v>155.43</v>
      </c>
      <c r="L19" s="40">
        <f t="shared" si="4"/>
        <v>0.05</v>
      </c>
      <c r="M19" s="186">
        <f t="shared" si="5"/>
        <v>7.7715000000000005</v>
      </c>
      <c r="N19" s="205">
        <f t="shared" si="6"/>
        <v>2.5548000000000002</v>
      </c>
      <c r="O19" s="186">
        <f t="shared" si="0"/>
        <v>19.854628200000004</v>
      </c>
      <c r="P19" s="183">
        <f t="shared" si="7"/>
        <v>4.4999999999999999E-4</v>
      </c>
      <c r="Q19" s="42">
        <f t="shared" si="1"/>
        <v>6.9943500000000006E-2</v>
      </c>
    </row>
    <row r="20" spans="1:17" x14ac:dyDescent="0.25">
      <c r="A20" s="346"/>
      <c r="B20" s="162" t="s">
        <v>27</v>
      </c>
      <c r="C20" s="163" t="s">
        <v>875</v>
      </c>
      <c r="D20" s="163" t="s">
        <v>888</v>
      </c>
      <c r="E20" s="163" t="s">
        <v>889</v>
      </c>
      <c r="F20" s="163" t="s">
        <v>890</v>
      </c>
      <c r="G20" s="163" t="s">
        <v>891</v>
      </c>
      <c r="H20" s="165">
        <v>471</v>
      </c>
      <c r="I20" s="165">
        <v>6.6</v>
      </c>
      <c r="J20" s="165">
        <f t="shared" si="2"/>
        <v>3108.6</v>
      </c>
      <c r="K20" s="40">
        <f t="shared" si="3"/>
        <v>155.43</v>
      </c>
      <c r="L20" s="40">
        <f t="shared" si="4"/>
        <v>0.05</v>
      </c>
      <c r="M20" s="186">
        <f t="shared" si="5"/>
        <v>7.7715000000000005</v>
      </c>
      <c r="N20" s="205">
        <f t="shared" si="6"/>
        <v>2.5548000000000002</v>
      </c>
      <c r="O20" s="186">
        <f t="shared" si="0"/>
        <v>19.854628200000004</v>
      </c>
      <c r="P20" s="183">
        <f t="shared" si="7"/>
        <v>4.4999999999999999E-4</v>
      </c>
      <c r="Q20" s="42">
        <f t="shared" si="1"/>
        <v>6.9943500000000006E-2</v>
      </c>
    </row>
    <row r="21" spans="1:17" x14ac:dyDescent="0.25">
      <c r="A21" s="346"/>
      <c r="B21" s="162" t="s">
        <v>892</v>
      </c>
      <c r="C21" s="163" t="s">
        <v>875</v>
      </c>
      <c r="D21" s="163" t="s">
        <v>893</v>
      </c>
      <c r="E21" s="163" t="s">
        <v>894</v>
      </c>
      <c r="F21" s="163" t="s">
        <v>895</v>
      </c>
      <c r="G21" s="163" t="s">
        <v>896</v>
      </c>
      <c r="H21" s="165">
        <v>436</v>
      </c>
      <c r="I21" s="165">
        <v>6.6</v>
      </c>
      <c r="J21" s="165">
        <f t="shared" si="2"/>
        <v>2877.6</v>
      </c>
      <c r="K21" s="40">
        <f t="shared" si="3"/>
        <v>143.88</v>
      </c>
      <c r="L21" s="40">
        <f t="shared" si="4"/>
        <v>0.05</v>
      </c>
      <c r="M21" s="186">
        <f t="shared" si="5"/>
        <v>7.194</v>
      </c>
      <c r="N21" s="205">
        <f t="shared" si="6"/>
        <v>2.5548000000000002</v>
      </c>
      <c r="O21" s="186">
        <f t="shared" si="0"/>
        <v>18.3792312</v>
      </c>
      <c r="P21" s="183">
        <f t="shared" si="7"/>
        <v>4.4999999999999999E-4</v>
      </c>
      <c r="Q21" s="42">
        <f t="shared" si="1"/>
        <v>6.4745999999999998E-2</v>
      </c>
    </row>
    <row r="22" spans="1:17" x14ac:dyDescent="0.25">
      <c r="A22" s="345" t="s">
        <v>0</v>
      </c>
      <c r="B22" s="345"/>
      <c r="C22" s="345"/>
      <c r="D22" s="345"/>
      <c r="E22" s="345"/>
      <c r="F22" s="345"/>
      <c r="G22" s="345"/>
      <c r="H22" s="345"/>
      <c r="I22" s="345"/>
      <c r="J22" s="345"/>
      <c r="K22" s="40"/>
      <c r="L22" s="40"/>
      <c r="M22" s="186"/>
      <c r="N22" s="205"/>
      <c r="O22" s="186"/>
      <c r="P22" s="183"/>
      <c r="Q22" s="42"/>
    </row>
    <row r="23" spans="1:17" ht="36" x14ac:dyDescent="0.25">
      <c r="A23" s="363" t="s">
        <v>1</v>
      </c>
      <c r="B23" s="363" t="s">
        <v>2</v>
      </c>
      <c r="C23" s="363" t="s">
        <v>254</v>
      </c>
      <c r="D23" s="363" t="s">
        <v>3</v>
      </c>
      <c r="E23" s="363"/>
      <c r="F23" s="363"/>
      <c r="G23" s="363"/>
      <c r="H23" s="201" t="s">
        <v>270</v>
      </c>
      <c r="I23" s="201" t="s">
        <v>271</v>
      </c>
      <c r="J23" s="201" t="s">
        <v>6</v>
      </c>
      <c r="K23" s="85" t="s">
        <v>1268</v>
      </c>
      <c r="L23" s="85" t="s">
        <v>1269</v>
      </c>
      <c r="M23" s="85" t="s">
        <v>352</v>
      </c>
      <c r="N23" s="351" t="s">
        <v>1266</v>
      </c>
      <c r="O23" s="351"/>
      <c r="P23" s="365" t="s">
        <v>1267</v>
      </c>
      <c r="Q23" s="366"/>
    </row>
    <row r="24" spans="1:17" x14ac:dyDescent="0.25">
      <c r="A24" s="363"/>
      <c r="B24" s="363"/>
      <c r="C24" s="363"/>
      <c r="D24" s="363" t="s">
        <v>7</v>
      </c>
      <c r="E24" s="363"/>
      <c r="F24" s="363" t="s">
        <v>8</v>
      </c>
      <c r="G24" s="363"/>
      <c r="H24" s="201" t="s">
        <v>9</v>
      </c>
      <c r="I24" s="201" t="s">
        <v>9</v>
      </c>
      <c r="J24" s="201" t="s">
        <v>10</v>
      </c>
      <c r="K24" s="86">
        <v>0.05</v>
      </c>
      <c r="L24" s="157">
        <v>0.05</v>
      </c>
      <c r="M24" s="157" t="s">
        <v>360</v>
      </c>
      <c r="N24" s="204">
        <v>2.5548000000000002</v>
      </c>
      <c r="O24" s="157" t="s">
        <v>361</v>
      </c>
      <c r="P24" s="156">
        <v>4.4999999999999999E-4</v>
      </c>
      <c r="Q24" s="156" t="s">
        <v>361</v>
      </c>
    </row>
    <row r="25" spans="1:17" ht="22.5" x14ac:dyDescent="0.25">
      <c r="A25" s="346">
        <v>2</v>
      </c>
      <c r="B25" s="162" t="s">
        <v>28</v>
      </c>
      <c r="C25" s="163" t="s">
        <v>875</v>
      </c>
      <c r="D25" s="163" t="s">
        <v>897</v>
      </c>
      <c r="E25" s="163" t="s">
        <v>898</v>
      </c>
      <c r="F25" s="163" t="s">
        <v>899</v>
      </c>
      <c r="G25" s="163" t="s">
        <v>900</v>
      </c>
      <c r="H25" s="165">
        <v>450</v>
      </c>
      <c r="I25" s="165">
        <v>6.6</v>
      </c>
      <c r="J25" s="165">
        <f>I25*H25</f>
        <v>2970</v>
      </c>
      <c r="K25" s="40">
        <f t="shared" si="3"/>
        <v>148.5</v>
      </c>
      <c r="L25" s="40">
        <f t="shared" si="4"/>
        <v>0.05</v>
      </c>
      <c r="M25" s="186">
        <f t="shared" si="5"/>
        <v>7.4250000000000007</v>
      </c>
      <c r="N25" s="205">
        <f t="shared" si="6"/>
        <v>2.5548000000000002</v>
      </c>
      <c r="O25" s="186">
        <f t="shared" ref="O25:O41" si="8">N25*M25</f>
        <v>18.969390000000004</v>
      </c>
      <c r="P25" s="183">
        <f t="shared" si="7"/>
        <v>4.4999999999999999E-4</v>
      </c>
      <c r="Q25" s="42">
        <f t="shared" ref="Q25:Q41" si="9">P25*K25</f>
        <v>6.6824999999999996E-2</v>
      </c>
    </row>
    <row r="26" spans="1:17" ht="22.5" x14ac:dyDescent="0.25">
      <c r="A26" s="346"/>
      <c r="B26" s="162" t="s">
        <v>901</v>
      </c>
      <c r="C26" s="163" t="s">
        <v>875</v>
      </c>
      <c r="D26" s="163" t="s">
        <v>902</v>
      </c>
      <c r="E26" s="163" t="s">
        <v>903</v>
      </c>
      <c r="F26" s="163" t="s">
        <v>904</v>
      </c>
      <c r="G26" s="163" t="s">
        <v>905</v>
      </c>
      <c r="H26" s="165">
        <v>451</v>
      </c>
      <c r="I26" s="165">
        <v>6.6</v>
      </c>
      <c r="J26" s="165">
        <f t="shared" ref="J26:J41" si="10">I26*H26</f>
        <v>2976.6</v>
      </c>
      <c r="K26" s="40">
        <f t="shared" si="3"/>
        <v>148.83000000000001</v>
      </c>
      <c r="L26" s="40">
        <f t="shared" si="4"/>
        <v>0.05</v>
      </c>
      <c r="M26" s="186">
        <f t="shared" si="5"/>
        <v>7.4415000000000013</v>
      </c>
      <c r="N26" s="205">
        <f t="shared" si="6"/>
        <v>2.5548000000000002</v>
      </c>
      <c r="O26" s="186">
        <f t="shared" si="8"/>
        <v>19.011544200000003</v>
      </c>
      <c r="P26" s="183">
        <f t="shared" si="7"/>
        <v>4.4999999999999999E-4</v>
      </c>
      <c r="Q26" s="42">
        <f t="shared" si="9"/>
        <v>6.6973500000000005E-2</v>
      </c>
    </row>
    <row r="27" spans="1:17" ht="22.5" x14ac:dyDescent="0.25">
      <c r="A27" s="346">
        <v>3</v>
      </c>
      <c r="B27" s="162" t="s">
        <v>29</v>
      </c>
      <c r="C27" s="163" t="s">
        <v>906</v>
      </c>
      <c r="D27" s="163" t="s">
        <v>907</v>
      </c>
      <c r="E27" s="163" t="s">
        <v>908</v>
      </c>
      <c r="F27" s="163" t="s">
        <v>909</v>
      </c>
      <c r="G27" s="163" t="s">
        <v>910</v>
      </c>
      <c r="H27" s="165">
        <v>175</v>
      </c>
      <c r="I27" s="165">
        <v>6.6</v>
      </c>
      <c r="J27" s="165">
        <f t="shared" si="10"/>
        <v>1155</v>
      </c>
      <c r="K27" s="40">
        <f t="shared" si="3"/>
        <v>57.75</v>
      </c>
      <c r="L27" s="40">
        <f t="shared" si="4"/>
        <v>0.05</v>
      </c>
      <c r="M27" s="186">
        <f t="shared" si="5"/>
        <v>2.8875000000000002</v>
      </c>
      <c r="N27" s="205">
        <f t="shared" si="6"/>
        <v>2.5548000000000002</v>
      </c>
      <c r="O27" s="186">
        <f t="shared" si="8"/>
        <v>7.3769850000000012</v>
      </c>
      <c r="P27" s="183">
        <f t="shared" si="7"/>
        <v>4.4999999999999999E-4</v>
      </c>
      <c r="Q27" s="42">
        <f t="shared" si="9"/>
        <v>2.59875E-2</v>
      </c>
    </row>
    <row r="28" spans="1:17" x14ac:dyDescent="0.25">
      <c r="A28" s="346"/>
      <c r="B28" s="162" t="s">
        <v>30</v>
      </c>
      <c r="C28" s="163" t="s">
        <v>906</v>
      </c>
      <c r="D28" s="163" t="s">
        <v>911</v>
      </c>
      <c r="E28" s="163" t="s">
        <v>912</v>
      </c>
      <c r="F28" s="163" t="s">
        <v>913</v>
      </c>
      <c r="G28" s="163" t="s">
        <v>914</v>
      </c>
      <c r="H28" s="165">
        <v>242</v>
      </c>
      <c r="I28" s="165">
        <v>6.6</v>
      </c>
      <c r="J28" s="165">
        <f t="shared" si="10"/>
        <v>1597.1999999999998</v>
      </c>
      <c r="K28" s="40">
        <f t="shared" si="3"/>
        <v>79.86</v>
      </c>
      <c r="L28" s="40">
        <f t="shared" si="4"/>
        <v>0.05</v>
      </c>
      <c r="M28" s="186">
        <f t="shared" si="5"/>
        <v>3.9930000000000003</v>
      </c>
      <c r="N28" s="205">
        <f t="shared" si="6"/>
        <v>2.5548000000000002</v>
      </c>
      <c r="O28" s="186">
        <f t="shared" si="8"/>
        <v>10.201316400000001</v>
      </c>
      <c r="P28" s="183">
        <f t="shared" si="7"/>
        <v>4.4999999999999999E-4</v>
      </c>
      <c r="Q28" s="42">
        <f t="shared" si="9"/>
        <v>3.5936999999999997E-2</v>
      </c>
    </row>
    <row r="29" spans="1:17" x14ac:dyDescent="0.25">
      <c r="A29" s="346"/>
      <c r="B29" s="162" t="s">
        <v>31</v>
      </c>
      <c r="C29" s="163" t="s">
        <v>906</v>
      </c>
      <c r="D29" s="163" t="s">
        <v>915</v>
      </c>
      <c r="E29" s="163" t="s">
        <v>916</v>
      </c>
      <c r="F29" s="163" t="s">
        <v>917</v>
      </c>
      <c r="G29" s="163" t="s">
        <v>918</v>
      </c>
      <c r="H29" s="165">
        <v>112</v>
      </c>
      <c r="I29" s="165">
        <v>6.6</v>
      </c>
      <c r="J29" s="165">
        <f t="shared" si="10"/>
        <v>739.19999999999993</v>
      </c>
      <c r="K29" s="40">
        <f t="shared" si="3"/>
        <v>36.96</v>
      </c>
      <c r="L29" s="40">
        <f t="shared" si="4"/>
        <v>0.05</v>
      </c>
      <c r="M29" s="186">
        <f t="shared" si="5"/>
        <v>1.8480000000000001</v>
      </c>
      <c r="N29" s="205">
        <f t="shared" si="6"/>
        <v>2.5548000000000002</v>
      </c>
      <c r="O29" s="186">
        <f t="shared" si="8"/>
        <v>4.7212704000000008</v>
      </c>
      <c r="P29" s="183">
        <f t="shared" si="7"/>
        <v>4.4999999999999999E-4</v>
      </c>
      <c r="Q29" s="42">
        <f t="shared" si="9"/>
        <v>1.6632000000000001E-2</v>
      </c>
    </row>
    <row r="30" spans="1:17" x14ac:dyDescent="0.25">
      <c r="A30" s="346"/>
      <c r="B30" s="162" t="s">
        <v>32</v>
      </c>
      <c r="C30" s="163" t="s">
        <v>906</v>
      </c>
      <c r="D30" s="163" t="s">
        <v>919</v>
      </c>
      <c r="E30" s="163" t="s">
        <v>920</v>
      </c>
      <c r="F30" s="163" t="s">
        <v>921</v>
      </c>
      <c r="G30" s="163" t="s">
        <v>922</v>
      </c>
      <c r="H30" s="165">
        <v>125</v>
      </c>
      <c r="I30" s="165">
        <v>6.6</v>
      </c>
      <c r="J30" s="165">
        <f t="shared" si="10"/>
        <v>825</v>
      </c>
      <c r="K30" s="40">
        <f t="shared" si="3"/>
        <v>41.25</v>
      </c>
      <c r="L30" s="40">
        <f t="shared" si="4"/>
        <v>0.05</v>
      </c>
      <c r="M30" s="186">
        <f t="shared" si="5"/>
        <v>2.0625</v>
      </c>
      <c r="N30" s="205">
        <f t="shared" si="6"/>
        <v>2.5548000000000002</v>
      </c>
      <c r="O30" s="186">
        <f t="shared" si="8"/>
        <v>5.2692750000000004</v>
      </c>
      <c r="P30" s="183">
        <f t="shared" si="7"/>
        <v>4.4999999999999999E-4</v>
      </c>
      <c r="Q30" s="42">
        <f t="shared" si="9"/>
        <v>1.8562499999999999E-2</v>
      </c>
    </row>
    <row r="31" spans="1:17" ht="22.5" x14ac:dyDescent="0.25">
      <c r="A31" s="346"/>
      <c r="B31" s="162" t="s">
        <v>33</v>
      </c>
      <c r="C31" s="163" t="s">
        <v>906</v>
      </c>
      <c r="D31" s="163" t="s">
        <v>923</v>
      </c>
      <c r="E31" s="163" t="s">
        <v>924</v>
      </c>
      <c r="F31" s="163" t="s">
        <v>925</v>
      </c>
      <c r="G31" s="163" t="s">
        <v>926</v>
      </c>
      <c r="H31" s="165">
        <v>186</v>
      </c>
      <c r="I31" s="165">
        <v>6.6</v>
      </c>
      <c r="J31" s="165">
        <f t="shared" si="10"/>
        <v>1227.5999999999999</v>
      </c>
      <c r="K31" s="40">
        <f t="shared" si="3"/>
        <v>61.379999999999995</v>
      </c>
      <c r="L31" s="40">
        <f t="shared" si="4"/>
        <v>0.05</v>
      </c>
      <c r="M31" s="186">
        <f t="shared" si="5"/>
        <v>3.069</v>
      </c>
      <c r="N31" s="205">
        <f t="shared" si="6"/>
        <v>2.5548000000000002</v>
      </c>
      <c r="O31" s="186">
        <f t="shared" si="8"/>
        <v>7.8406812000000006</v>
      </c>
      <c r="P31" s="183">
        <f t="shared" si="7"/>
        <v>4.4999999999999999E-4</v>
      </c>
      <c r="Q31" s="42">
        <f t="shared" si="9"/>
        <v>2.7620999999999996E-2</v>
      </c>
    </row>
    <row r="32" spans="1:17" x14ac:dyDescent="0.25">
      <c r="A32" s="346"/>
      <c r="B32" s="162" t="s">
        <v>34</v>
      </c>
      <c r="C32" s="163" t="s">
        <v>906</v>
      </c>
      <c r="D32" s="163" t="s">
        <v>927</v>
      </c>
      <c r="E32" s="163" t="s">
        <v>928</v>
      </c>
      <c r="F32" s="163" t="s">
        <v>929</v>
      </c>
      <c r="G32" s="163" t="s">
        <v>930</v>
      </c>
      <c r="H32" s="165">
        <v>431</v>
      </c>
      <c r="I32" s="165">
        <v>6.6</v>
      </c>
      <c r="J32" s="165">
        <f t="shared" si="10"/>
        <v>2844.6</v>
      </c>
      <c r="K32" s="40">
        <f t="shared" si="3"/>
        <v>142.22999999999999</v>
      </c>
      <c r="L32" s="40">
        <f t="shared" si="4"/>
        <v>0.05</v>
      </c>
      <c r="M32" s="186">
        <f t="shared" si="5"/>
        <v>7.1114999999999995</v>
      </c>
      <c r="N32" s="205">
        <f t="shared" si="6"/>
        <v>2.5548000000000002</v>
      </c>
      <c r="O32" s="186">
        <f t="shared" si="8"/>
        <v>18.168460199999998</v>
      </c>
      <c r="P32" s="183">
        <f t="shared" si="7"/>
        <v>4.4999999999999999E-4</v>
      </c>
      <c r="Q32" s="42">
        <f t="shared" si="9"/>
        <v>6.4003499999999991E-2</v>
      </c>
    </row>
    <row r="33" spans="1:17" ht="22.5" x14ac:dyDescent="0.25">
      <c r="A33" s="346">
        <v>4</v>
      </c>
      <c r="B33" s="162" t="s">
        <v>35</v>
      </c>
      <c r="C33" s="163" t="s">
        <v>931</v>
      </c>
      <c r="D33" s="163" t="s">
        <v>932</v>
      </c>
      <c r="E33" s="163" t="s">
        <v>933</v>
      </c>
      <c r="F33" s="163" t="s">
        <v>934</v>
      </c>
      <c r="G33" s="163" t="s">
        <v>935</v>
      </c>
      <c r="H33" s="165">
        <v>207</v>
      </c>
      <c r="I33" s="165">
        <v>6.6</v>
      </c>
      <c r="J33" s="165">
        <f t="shared" si="10"/>
        <v>1366.1999999999998</v>
      </c>
      <c r="K33" s="40">
        <f t="shared" si="3"/>
        <v>68.309999999999988</v>
      </c>
      <c r="L33" s="40">
        <f t="shared" si="4"/>
        <v>0.05</v>
      </c>
      <c r="M33" s="186">
        <f t="shared" si="5"/>
        <v>3.4154999999999998</v>
      </c>
      <c r="N33" s="205">
        <f t="shared" si="6"/>
        <v>2.5548000000000002</v>
      </c>
      <c r="O33" s="186">
        <f t="shared" si="8"/>
        <v>8.7259194000000004</v>
      </c>
      <c r="P33" s="183">
        <f t="shared" si="7"/>
        <v>4.4999999999999999E-4</v>
      </c>
      <c r="Q33" s="42">
        <f t="shared" si="9"/>
        <v>3.0739499999999993E-2</v>
      </c>
    </row>
    <row r="34" spans="1:17" ht="22.5" x14ac:dyDescent="0.25">
      <c r="A34" s="346"/>
      <c r="B34" s="162" t="s">
        <v>36</v>
      </c>
      <c r="C34" s="163" t="s">
        <v>931</v>
      </c>
      <c r="D34" s="163" t="s">
        <v>936</v>
      </c>
      <c r="E34" s="163" t="s">
        <v>937</v>
      </c>
      <c r="F34" s="163" t="s">
        <v>938</v>
      </c>
      <c r="G34" s="163" t="s">
        <v>939</v>
      </c>
      <c r="H34" s="165">
        <v>285</v>
      </c>
      <c r="I34" s="165">
        <v>6.6</v>
      </c>
      <c r="J34" s="165">
        <f t="shared" si="10"/>
        <v>1881</v>
      </c>
      <c r="K34" s="40">
        <f t="shared" si="3"/>
        <v>94.050000000000011</v>
      </c>
      <c r="L34" s="40">
        <f t="shared" si="4"/>
        <v>0.05</v>
      </c>
      <c r="M34" s="186">
        <f t="shared" si="5"/>
        <v>4.7025000000000006</v>
      </c>
      <c r="N34" s="205">
        <f t="shared" si="6"/>
        <v>2.5548000000000002</v>
      </c>
      <c r="O34" s="186">
        <f t="shared" si="8"/>
        <v>12.013947000000002</v>
      </c>
      <c r="P34" s="183">
        <f t="shared" si="7"/>
        <v>4.4999999999999999E-4</v>
      </c>
      <c r="Q34" s="42">
        <f t="shared" si="9"/>
        <v>4.2322500000000006E-2</v>
      </c>
    </row>
    <row r="35" spans="1:17" x14ac:dyDescent="0.25">
      <c r="A35" s="346"/>
      <c r="B35" s="162" t="s">
        <v>37</v>
      </c>
      <c r="C35" s="163" t="s">
        <v>931</v>
      </c>
      <c r="D35" s="163" t="s">
        <v>940</v>
      </c>
      <c r="E35" s="163" t="s">
        <v>941</v>
      </c>
      <c r="F35" s="163" t="s">
        <v>942</v>
      </c>
      <c r="G35" s="163" t="s">
        <v>943</v>
      </c>
      <c r="H35" s="165">
        <v>205</v>
      </c>
      <c r="I35" s="165">
        <v>6.6</v>
      </c>
      <c r="J35" s="165">
        <f t="shared" si="10"/>
        <v>1353</v>
      </c>
      <c r="K35" s="40">
        <f t="shared" si="3"/>
        <v>67.650000000000006</v>
      </c>
      <c r="L35" s="40">
        <f t="shared" si="4"/>
        <v>0.05</v>
      </c>
      <c r="M35" s="186">
        <f t="shared" si="5"/>
        <v>3.3825000000000003</v>
      </c>
      <c r="N35" s="205">
        <f t="shared" si="6"/>
        <v>2.5548000000000002</v>
      </c>
      <c r="O35" s="186">
        <f t="shared" si="8"/>
        <v>8.641611000000001</v>
      </c>
      <c r="P35" s="183">
        <f t="shared" si="7"/>
        <v>4.4999999999999999E-4</v>
      </c>
      <c r="Q35" s="42">
        <f t="shared" si="9"/>
        <v>3.0442500000000001E-2</v>
      </c>
    </row>
    <row r="36" spans="1:17" x14ac:dyDescent="0.25">
      <c r="A36" s="346"/>
      <c r="B36" s="162" t="s">
        <v>38</v>
      </c>
      <c r="C36" s="163" t="s">
        <v>931</v>
      </c>
      <c r="D36" s="163" t="s">
        <v>944</v>
      </c>
      <c r="E36" s="163" t="s">
        <v>945</v>
      </c>
      <c r="F36" s="163" t="s">
        <v>946</v>
      </c>
      <c r="G36" s="163" t="s">
        <v>947</v>
      </c>
      <c r="H36" s="165">
        <v>283</v>
      </c>
      <c r="I36" s="165">
        <v>6.6</v>
      </c>
      <c r="J36" s="165">
        <f t="shared" si="10"/>
        <v>1867.8</v>
      </c>
      <c r="K36" s="40">
        <f t="shared" si="3"/>
        <v>93.39</v>
      </c>
      <c r="L36" s="40">
        <f t="shared" si="4"/>
        <v>0.05</v>
      </c>
      <c r="M36" s="186">
        <f t="shared" si="5"/>
        <v>4.6695000000000002</v>
      </c>
      <c r="N36" s="205">
        <f t="shared" si="6"/>
        <v>2.5548000000000002</v>
      </c>
      <c r="O36" s="186">
        <f t="shared" si="8"/>
        <v>11.929638600000001</v>
      </c>
      <c r="P36" s="183">
        <f t="shared" si="7"/>
        <v>4.4999999999999999E-4</v>
      </c>
      <c r="Q36" s="42">
        <f t="shared" si="9"/>
        <v>4.20255E-2</v>
      </c>
    </row>
    <row r="37" spans="1:17" ht="33.75" x14ac:dyDescent="0.25">
      <c r="A37" s="346"/>
      <c r="B37" s="162" t="s">
        <v>39</v>
      </c>
      <c r="C37" s="163" t="s">
        <v>931</v>
      </c>
      <c r="D37" s="163" t="s">
        <v>948</v>
      </c>
      <c r="E37" s="163" t="s">
        <v>949</v>
      </c>
      <c r="F37" s="163" t="s">
        <v>950</v>
      </c>
      <c r="G37" s="163" t="s">
        <v>951</v>
      </c>
      <c r="H37" s="165">
        <v>462</v>
      </c>
      <c r="I37" s="165">
        <v>6.6</v>
      </c>
      <c r="J37" s="165">
        <f t="shared" si="10"/>
        <v>3049.2</v>
      </c>
      <c r="K37" s="40">
        <f t="shared" si="3"/>
        <v>152.46</v>
      </c>
      <c r="L37" s="40">
        <f t="shared" si="4"/>
        <v>0.05</v>
      </c>
      <c r="M37" s="186">
        <f t="shared" si="5"/>
        <v>7.6230000000000011</v>
      </c>
      <c r="N37" s="205">
        <f t="shared" si="6"/>
        <v>2.5548000000000002</v>
      </c>
      <c r="O37" s="186">
        <f t="shared" si="8"/>
        <v>19.475240400000004</v>
      </c>
      <c r="P37" s="183">
        <f t="shared" si="7"/>
        <v>4.4999999999999999E-4</v>
      </c>
      <c r="Q37" s="42">
        <f t="shared" si="9"/>
        <v>6.8607000000000001E-2</v>
      </c>
    </row>
    <row r="38" spans="1:17" ht="22.5" x14ac:dyDescent="0.25">
      <c r="A38" s="346"/>
      <c r="B38" s="162" t="s">
        <v>40</v>
      </c>
      <c r="C38" s="163" t="s">
        <v>931</v>
      </c>
      <c r="D38" s="163" t="s">
        <v>952</v>
      </c>
      <c r="E38" s="163" t="s">
        <v>953</v>
      </c>
      <c r="F38" s="163" t="s">
        <v>954</v>
      </c>
      <c r="G38" s="163" t="s">
        <v>955</v>
      </c>
      <c r="H38" s="165">
        <v>215</v>
      </c>
      <c r="I38" s="165">
        <v>6.6</v>
      </c>
      <c r="J38" s="165">
        <f t="shared" si="10"/>
        <v>1419</v>
      </c>
      <c r="K38" s="40">
        <f t="shared" si="3"/>
        <v>70.95</v>
      </c>
      <c r="L38" s="40">
        <f t="shared" si="4"/>
        <v>0.05</v>
      </c>
      <c r="M38" s="186">
        <f t="shared" si="5"/>
        <v>3.5475000000000003</v>
      </c>
      <c r="N38" s="205">
        <f t="shared" si="6"/>
        <v>2.5548000000000002</v>
      </c>
      <c r="O38" s="186">
        <f t="shared" si="8"/>
        <v>9.0631530000000016</v>
      </c>
      <c r="P38" s="183">
        <f t="shared" si="7"/>
        <v>4.4999999999999999E-4</v>
      </c>
      <c r="Q38" s="42">
        <f t="shared" si="9"/>
        <v>3.1927499999999998E-2</v>
      </c>
    </row>
    <row r="39" spans="1:17" ht="22.5" x14ac:dyDescent="0.25">
      <c r="A39" s="346"/>
      <c r="B39" s="162" t="s">
        <v>41</v>
      </c>
      <c r="C39" s="163" t="s">
        <v>931</v>
      </c>
      <c r="D39" s="163" t="s">
        <v>956</v>
      </c>
      <c r="E39" s="163" t="s">
        <v>957</v>
      </c>
      <c r="F39" s="163" t="s">
        <v>958</v>
      </c>
      <c r="G39" s="163" t="s">
        <v>959</v>
      </c>
      <c r="H39" s="165">
        <v>221</v>
      </c>
      <c r="I39" s="165">
        <v>6.6</v>
      </c>
      <c r="J39" s="165">
        <f t="shared" si="10"/>
        <v>1458.6</v>
      </c>
      <c r="K39" s="40">
        <f t="shared" si="3"/>
        <v>72.929999999999993</v>
      </c>
      <c r="L39" s="40">
        <f t="shared" si="4"/>
        <v>0.05</v>
      </c>
      <c r="M39" s="186">
        <f t="shared" si="5"/>
        <v>3.6464999999999996</v>
      </c>
      <c r="N39" s="205">
        <f t="shared" si="6"/>
        <v>2.5548000000000002</v>
      </c>
      <c r="O39" s="186">
        <f t="shared" si="8"/>
        <v>9.3160781999999998</v>
      </c>
      <c r="P39" s="183">
        <f t="shared" si="7"/>
        <v>4.4999999999999999E-4</v>
      </c>
      <c r="Q39" s="42">
        <f t="shared" si="9"/>
        <v>3.2818499999999994E-2</v>
      </c>
    </row>
    <row r="40" spans="1:17" ht="22.5" x14ac:dyDescent="0.25">
      <c r="A40" s="346"/>
      <c r="B40" s="162" t="s">
        <v>42</v>
      </c>
      <c r="C40" s="163" t="s">
        <v>931</v>
      </c>
      <c r="D40" s="163" t="s">
        <v>960</v>
      </c>
      <c r="E40" s="163" t="s">
        <v>961</v>
      </c>
      <c r="F40" s="163" t="s">
        <v>962</v>
      </c>
      <c r="G40" s="163" t="s">
        <v>963</v>
      </c>
      <c r="H40" s="165">
        <v>220</v>
      </c>
      <c r="I40" s="165">
        <v>6.6</v>
      </c>
      <c r="J40" s="165">
        <f t="shared" si="10"/>
        <v>1452</v>
      </c>
      <c r="K40" s="40">
        <f t="shared" si="3"/>
        <v>72.600000000000009</v>
      </c>
      <c r="L40" s="40">
        <f t="shared" si="4"/>
        <v>0.05</v>
      </c>
      <c r="M40" s="186">
        <f t="shared" si="5"/>
        <v>3.6300000000000008</v>
      </c>
      <c r="N40" s="205">
        <f t="shared" si="6"/>
        <v>2.5548000000000002</v>
      </c>
      <c r="O40" s="186">
        <f t="shared" si="8"/>
        <v>9.2739240000000027</v>
      </c>
      <c r="P40" s="183">
        <f t="shared" si="7"/>
        <v>4.4999999999999999E-4</v>
      </c>
      <c r="Q40" s="42">
        <f t="shared" si="9"/>
        <v>3.2670000000000005E-2</v>
      </c>
    </row>
    <row r="41" spans="1:17" ht="22.5" x14ac:dyDescent="0.25">
      <c r="A41" s="346"/>
      <c r="B41" s="162" t="s">
        <v>43</v>
      </c>
      <c r="C41" s="163" t="s">
        <v>931</v>
      </c>
      <c r="D41" s="163" t="s">
        <v>964</v>
      </c>
      <c r="E41" s="163" t="s">
        <v>965</v>
      </c>
      <c r="F41" s="163" t="s">
        <v>966</v>
      </c>
      <c r="G41" s="163" t="s">
        <v>967</v>
      </c>
      <c r="H41" s="165">
        <v>223</v>
      </c>
      <c r="I41" s="165">
        <v>6.6</v>
      </c>
      <c r="J41" s="165">
        <f t="shared" si="10"/>
        <v>1471.8</v>
      </c>
      <c r="K41" s="40">
        <f t="shared" si="3"/>
        <v>73.59</v>
      </c>
      <c r="L41" s="40">
        <f t="shared" si="4"/>
        <v>0.05</v>
      </c>
      <c r="M41" s="186">
        <f t="shared" si="5"/>
        <v>3.6795000000000004</v>
      </c>
      <c r="N41" s="205">
        <f t="shared" si="6"/>
        <v>2.5548000000000002</v>
      </c>
      <c r="O41" s="186">
        <f t="shared" si="8"/>
        <v>9.4003866000000009</v>
      </c>
      <c r="P41" s="183">
        <f t="shared" si="7"/>
        <v>4.4999999999999999E-4</v>
      </c>
      <c r="Q41" s="42">
        <f t="shared" si="9"/>
        <v>3.3115499999999999E-2</v>
      </c>
    </row>
    <row r="42" spans="1:17" x14ac:dyDescent="0.25">
      <c r="A42" s="345" t="s">
        <v>0</v>
      </c>
      <c r="B42" s="345"/>
      <c r="C42" s="345"/>
      <c r="D42" s="345"/>
      <c r="E42" s="345"/>
      <c r="F42" s="345"/>
      <c r="G42" s="345"/>
      <c r="H42" s="345"/>
      <c r="I42" s="345"/>
      <c r="J42" s="345"/>
      <c r="K42" s="40"/>
      <c r="L42" s="40"/>
      <c r="M42" s="186"/>
      <c r="N42" s="205"/>
      <c r="O42" s="186"/>
      <c r="P42" s="183"/>
      <c r="Q42" s="42"/>
    </row>
    <row r="43" spans="1:17" ht="36" x14ac:dyDescent="0.25">
      <c r="A43" s="363" t="s">
        <v>1</v>
      </c>
      <c r="B43" s="363" t="s">
        <v>2</v>
      </c>
      <c r="C43" s="363" t="s">
        <v>254</v>
      </c>
      <c r="D43" s="363" t="s">
        <v>3</v>
      </c>
      <c r="E43" s="363"/>
      <c r="F43" s="363"/>
      <c r="G43" s="363"/>
      <c r="H43" s="201" t="s">
        <v>270</v>
      </c>
      <c r="I43" s="201" t="s">
        <v>271</v>
      </c>
      <c r="J43" s="201" t="s">
        <v>6</v>
      </c>
      <c r="K43" s="85" t="s">
        <v>1268</v>
      </c>
      <c r="L43" s="85" t="s">
        <v>1269</v>
      </c>
      <c r="M43" s="85" t="s">
        <v>352</v>
      </c>
      <c r="N43" s="351" t="s">
        <v>1266</v>
      </c>
      <c r="O43" s="351"/>
      <c r="P43" s="365" t="s">
        <v>1267</v>
      </c>
      <c r="Q43" s="366"/>
    </row>
    <row r="44" spans="1:17" x14ac:dyDescent="0.25">
      <c r="A44" s="363"/>
      <c r="B44" s="363"/>
      <c r="C44" s="363"/>
      <c r="D44" s="363" t="s">
        <v>7</v>
      </c>
      <c r="E44" s="363"/>
      <c r="F44" s="363" t="s">
        <v>8</v>
      </c>
      <c r="G44" s="363"/>
      <c r="H44" s="201" t="s">
        <v>9</v>
      </c>
      <c r="I44" s="201" t="s">
        <v>9</v>
      </c>
      <c r="J44" s="201" t="s">
        <v>10</v>
      </c>
      <c r="K44" s="86">
        <v>0.05</v>
      </c>
      <c r="L44" s="157">
        <v>0.05</v>
      </c>
      <c r="M44" s="157" t="s">
        <v>360</v>
      </c>
      <c r="N44" s="204">
        <v>2.5548000000000002</v>
      </c>
      <c r="O44" s="157" t="s">
        <v>361</v>
      </c>
      <c r="P44" s="156">
        <v>4.4999999999999999E-4</v>
      </c>
      <c r="Q44" s="156" t="s">
        <v>361</v>
      </c>
    </row>
    <row r="45" spans="1:17" ht="33.75" x14ac:dyDescent="0.25">
      <c r="A45" s="167">
        <v>4</v>
      </c>
      <c r="B45" s="162" t="s">
        <v>44</v>
      </c>
      <c r="C45" s="163" t="s">
        <v>931</v>
      </c>
      <c r="D45" s="163" t="s">
        <v>968</v>
      </c>
      <c r="E45" s="163" t="s">
        <v>969</v>
      </c>
      <c r="F45" s="163" t="s">
        <v>970</v>
      </c>
      <c r="G45" s="163" t="s">
        <v>971</v>
      </c>
      <c r="H45" s="165">
        <v>223</v>
      </c>
      <c r="I45" s="165">
        <v>6.6</v>
      </c>
      <c r="J45" s="165">
        <f>I45*H45</f>
        <v>1471.8</v>
      </c>
      <c r="K45" s="40">
        <f t="shared" si="3"/>
        <v>73.59</v>
      </c>
      <c r="L45" s="40">
        <f t="shared" si="4"/>
        <v>0.05</v>
      </c>
      <c r="M45" s="186">
        <f t="shared" si="5"/>
        <v>3.6795000000000004</v>
      </c>
      <c r="N45" s="205">
        <f t="shared" si="6"/>
        <v>2.5548000000000002</v>
      </c>
      <c r="O45" s="186">
        <f t="shared" ref="O45" si="11">N45*M45</f>
        <v>9.4003866000000009</v>
      </c>
      <c r="P45" s="183">
        <f t="shared" si="7"/>
        <v>4.4999999999999999E-4</v>
      </c>
      <c r="Q45" s="42">
        <f t="shared" ref="Q45" si="12">P45*K45</f>
        <v>3.3115499999999999E-2</v>
      </c>
    </row>
    <row r="46" spans="1:17" x14ac:dyDescent="0.25">
      <c r="A46" s="345" t="s">
        <v>0</v>
      </c>
      <c r="B46" s="345"/>
      <c r="C46" s="345"/>
      <c r="D46" s="345"/>
      <c r="E46" s="345"/>
      <c r="F46" s="345"/>
      <c r="G46" s="345"/>
      <c r="H46" s="345"/>
      <c r="I46" s="345"/>
      <c r="J46" s="345"/>
      <c r="K46" s="40"/>
      <c r="L46" s="40"/>
      <c r="M46" s="186"/>
      <c r="N46" s="205"/>
      <c r="O46" s="186"/>
      <c r="P46" s="183"/>
      <c r="Q46" s="42"/>
    </row>
    <row r="47" spans="1:17" ht="36" x14ac:dyDescent="0.25">
      <c r="A47" s="363" t="s">
        <v>1</v>
      </c>
      <c r="B47" s="363" t="s">
        <v>2</v>
      </c>
      <c r="C47" s="363" t="s">
        <v>254</v>
      </c>
      <c r="D47" s="363" t="s">
        <v>3</v>
      </c>
      <c r="E47" s="363"/>
      <c r="F47" s="363"/>
      <c r="G47" s="363"/>
      <c r="H47" s="201" t="s">
        <v>270</v>
      </c>
      <c r="I47" s="201" t="s">
        <v>271</v>
      </c>
      <c r="J47" s="201" t="s">
        <v>6</v>
      </c>
      <c r="K47" s="85" t="s">
        <v>1268</v>
      </c>
      <c r="L47" s="85" t="s">
        <v>1269</v>
      </c>
      <c r="M47" s="85" t="s">
        <v>352</v>
      </c>
      <c r="N47" s="351" t="s">
        <v>1266</v>
      </c>
      <c r="O47" s="351"/>
      <c r="P47" s="365" t="s">
        <v>1267</v>
      </c>
      <c r="Q47" s="366"/>
    </row>
    <row r="48" spans="1:17" x14ac:dyDescent="0.25">
      <c r="A48" s="363"/>
      <c r="B48" s="363"/>
      <c r="C48" s="363"/>
      <c r="D48" s="364" t="s">
        <v>7</v>
      </c>
      <c r="E48" s="364"/>
      <c r="F48" s="364" t="s">
        <v>8</v>
      </c>
      <c r="G48" s="364"/>
      <c r="H48" s="201" t="s">
        <v>9</v>
      </c>
      <c r="I48" s="201" t="s">
        <v>9</v>
      </c>
      <c r="J48" s="201" t="s">
        <v>10</v>
      </c>
      <c r="K48" s="86">
        <v>0.05</v>
      </c>
      <c r="L48" s="157">
        <v>0.05</v>
      </c>
      <c r="M48" s="157" t="s">
        <v>360</v>
      </c>
      <c r="N48" s="204">
        <v>2.5548000000000002</v>
      </c>
      <c r="O48" s="157" t="s">
        <v>361</v>
      </c>
      <c r="P48" s="156">
        <v>4.4999999999999999E-4</v>
      </c>
      <c r="Q48" s="156" t="s">
        <v>361</v>
      </c>
    </row>
    <row r="49" spans="1:17" ht="22.5" x14ac:dyDescent="0.25">
      <c r="A49" s="346">
        <v>5</v>
      </c>
      <c r="B49" s="162" t="s">
        <v>46</v>
      </c>
      <c r="C49" s="163" t="s">
        <v>972</v>
      </c>
      <c r="D49" s="163" t="s">
        <v>973</v>
      </c>
      <c r="E49" s="163" t="s">
        <v>974</v>
      </c>
      <c r="F49" s="163" t="s">
        <v>975</v>
      </c>
      <c r="G49" s="163" t="s">
        <v>976</v>
      </c>
      <c r="H49" s="165">
        <v>182</v>
      </c>
      <c r="I49" s="165">
        <v>6.6</v>
      </c>
      <c r="J49" s="165">
        <f>I49*H49</f>
        <v>1201.2</v>
      </c>
      <c r="K49" s="40">
        <f t="shared" ref="K49:K92" si="13">J49*$K$3</f>
        <v>60.06</v>
      </c>
      <c r="L49" s="40">
        <f t="shared" ref="L49:L92" si="14">$L$3</f>
        <v>0.05</v>
      </c>
      <c r="M49" s="186">
        <f t="shared" ref="M49:M92" si="15">K49*L49</f>
        <v>3.0030000000000001</v>
      </c>
      <c r="N49" s="205">
        <f t="shared" ref="N49:N92" si="16">$N$3</f>
        <v>2.5548000000000002</v>
      </c>
      <c r="O49" s="186">
        <f t="shared" ref="O49:O77" si="17">N49*M49</f>
        <v>7.6720644000000009</v>
      </c>
      <c r="P49" s="183">
        <f t="shared" ref="P49:P92" si="18">$P$3</f>
        <v>4.4999999999999999E-4</v>
      </c>
      <c r="Q49" s="42">
        <f t="shared" ref="Q49:Q77" si="19">P49*K49</f>
        <v>2.7026999999999999E-2</v>
      </c>
    </row>
    <row r="50" spans="1:17" ht="22.5" x14ac:dyDescent="0.25">
      <c r="A50" s="346"/>
      <c r="B50" s="162" t="s">
        <v>47</v>
      </c>
      <c r="C50" s="163" t="s">
        <v>972</v>
      </c>
      <c r="D50" s="163" t="s">
        <v>977</v>
      </c>
      <c r="E50" s="163" t="s">
        <v>978</v>
      </c>
      <c r="F50" s="163" t="s">
        <v>979</v>
      </c>
      <c r="G50" s="163" t="s">
        <v>980</v>
      </c>
      <c r="H50" s="165">
        <v>120</v>
      </c>
      <c r="I50" s="165">
        <v>6.6</v>
      </c>
      <c r="J50" s="165">
        <f t="shared" ref="J50:J77" si="20">I50*H50</f>
        <v>792</v>
      </c>
      <c r="K50" s="40">
        <f t="shared" si="13"/>
        <v>39.6</v>
      </c>
      <c r="L50" s="40">
        <f t="shared" si="14"/>
        <v>0.05</v>
      </c>
      <c r="M50" s="186">
        <f t="shared" si="15"/>
        <v>1.9800000000000002</v>
      </c>
      <c r="N50" s="205">
        <f t="shared" si="16"/>
        <v>2.5548000000000002</v>
      </c>
      <c r="O50" s="186">
        <f t="shared" si="17"/>
        <v>5.058504000000001</v>
      </c>
      <c r="P50" s="183">
        <f t="shared" si="18"/>
        <v>4.4999999999999999E-4</v>
      </c>
      <c r="Q50" s="42">
        <f t="shared" si="19"/>
        <v>1.7819999999999999E-2</v>
      </c>
    </row>
    <row r="51" spans="1:17" ht="22.5" x14ac:dyDescent="0.25">
      <c r="A51" s="346"/>
      <c r="B51" s="162" t="s">
        <v>48</v>
      </c>
      <c r="C51" s="163" t="s">
        <v>972</v>
      </c>
      <c r="D51" s="163" t="s">
        <v>981</v>
      </c>
      <c r="E51" s="163" t="s">
        <v>982</v>
      </c>
      <c r="F51" s="163" t="s">
        <v>983</v>
      </c>
      <c r="G51" s="163" t="s">
        <v>984</v>
      </c>
      <c r="H51" s="165">
        <v>96</v>
      </c>
      <c r="I51" s="165">
        <v>6.6</v>
      </c>
      <c r="J51" s="165">
        <f t="shared" si="20"/>
        <v>633.59999999999991</v>
      </c>
      <c r="K51" s="40">
        <f t="shared" si="13"/>
        <v>31.679999999999996</v>
      </c>
      <c r="L51" s="40">
        <f t="shared" si="14"/>
        <v>0.05</v>
      </c>
      <c r="M51" s="186">
        <f t="shared" si="15"/>
        <v>1.5839999999999999</v>
      </c>
      <c r="N51" s="205">
        <f t="shared" si="16"/>
        <v>2.5548000000000002</v>
      </c>
      <c r="O51" s="186">
        <f t="shared" si="17"/>
        <v>4.0468032000000003</v>
      </c>
      <c r="P51" s="183">
        <f t="shared" si="18"/>
        <v>4.4999999999999999E-4</v>
      </c>
      <c r="Q51" s="42">
        <f t="shared" si="19"/>
        <v>1.4255999999999998E-2</v>
      </c>
    </row>
    <row r="52" spans="1:17" ht="22.5" x14ac:dyDescent="0.25">
      <c r="A52" s="346"/>
      <c r="B52" s="162" t="s">
        <v>49</v>
      </c>
      <c r="C52" s="163" t="s">
        <v>972</v>
      </c>
      <c r="D52" s="163" t="s">
        <v>985</v>
      </c>
      <c r="E52" s="163" t="s">
        <v>986</v>
      </c>
      <c r="F52" s="163" t="s">
        <v>987</v>
      </c>
      <c r="G52" s="163" t="s">
        <v>988</v>
      </c>
      <c r="H52" s="165">
        <v>430</v>
      </c>
      <c r="I52" s="165">
        <v>6.6</v>
      </c>
      <c r="J52" s="165">
        <f t="shared" si="20"/>
        <v>2838</v>
      </c>
      <c r="K52" s="40">
        <f t="shared" si="13"/>
        <v>141.9</v>
      </c>
      <c r="L52" s="40">
        <f t="shared" si="14"/>
        <v>0.05</v>
      </c>
      <c r="M52" s="186">
        <f t="shared" si="15"/>
        <v>7.0950000000000006</v>
      </c>
      <c r="N52" s="205">
        <f t="shared" si="16"/>
        <v>2.5548000000000002</v>
      </c>
      <c r="O52" s="186">
        <f t="shared" si="17"/>
        <v>18.126306000000003</v>
      </c>
      <c r="P52" s="183">
        <f t="shared" si="18"/>
        <v>4.4999999999999999E-4</v>
      </c>
      <c r="Q52" s="42">
        <f t="shared" si="19"/>
        <v>6.3854999999999995E-2</v>
      </c>
    </row>
    <row r="53" spans="1:17" ht="22.5" x14ac:dyDescent="0.25">
      <c r="A53" s="346"/>
      <c r="B53" s="162" t="s">
        <v>252</v>
      </c>
      <c r="C53" s="163" t="s">
        <v>972</v>
      </c>
      <c r="D53" s="163" t="s">
        <v>50</v>
      </c>
      <c r="E53" s="163" t="s">
        <v>51</v>
      </c>
      <c r="F53" s="163" t="s">
        <v>52</v>
      </c>
      <c r="G53" s="163" t="s">
        <v>53</v>
      </c>
      <c r="H53" s="165">
        <v>115</v>
      </c>
      <c r="I53" s="165">
        <v>6.6</v>
      </c>
      <c r="J53" s="165">
        <f t="shared" si="20"/>
        <v>759</v>
      </c>
      <c r="K53" s="40">
        <f t="shared" si="13"/>
        <v>37.950000000000003</v>
      </c>
      <c r="L53" s="40">
        <f t="shared" si="14"/>
        <v>0.05</v>
      </c>
      <c r="M53" s="186">
        <f t="shared" si="15"/>
        <v>1.8975000000000002</v>
      </c>
      <c r="N53" s="205">
        <f t="shared" si="16"/>
        <v>2.5548000000000002</v>
      </c>
      <c r="O53" s="186">
        <f t="shared" si="17"/>
        <v>4.8477330000000007</v>
      </c>
      <c r="P53" s="183">
        <f t="shared" si="18"/>
        <v>4.4999999999999999E-4</v>
      </c>
      <c r="Q53" s="42">
        <f t="shared" si="19"/>
        <v>1.7077500000000002E-2</v>
      </c>
    </row>
    <row r="54" spans="1:17" ht="22.5" x14ac:dyDescent="0.25">
      <c r="A54" s="346"/>
      <c r="B54" s="162" t="s">
        <v>54</v>
      </c>
      <c r="C54" s="163" t="s">
        <v>972</v>
      </c>
      <c r="D54" s="163" t="s">
        <v>989</v>
      </c>
      <c r="E54" s="163" t="s">
        <v>990</v>
      </c>
      <c r="F54" s="163" t="s">
        <v>991</v>
      </c>
      <c r="G54" s="163" t="s">
        <v>992</v>
      </c>
      <c r="H54" s="165">
        <v>120</v>
      </c>
      <c r="I54" s="165">
        <v>6.6</v>
      </c>
      <c r="J54" s="165">
        <f t="shared" si="20"/>
        <v>792</v>
      </c>
      <c r="K54" s="40">
        <f t="shared" si="13"/>
        <v>39.6</v>
      </c>
      <c r="L54" s="40">
        <f t="shared" si="14"/>
        <v>0.05</v>
      </c>
      <c r="M54" s="186">
        <f t="shared" si="15"/>
        <v>1.9800000000000002</v>
      </c>
      <c r="N54" s="205">
        <f t="shared" si="16"/>
        <v>2.5548000000000002</v>
      </c>
      <c r="O54" s="186">
        <f t="shared" si="17"/>
        <v>5.058504000000001</v>
      </c>
      <c r="P54" s="183">
        <f t="shared" si="18"/>
        <v>4.4999999999999999E-4</v>
      </c>
      <c r="Q54" s="42">
        <f t="shared" si="19"/>
        <v>1.7819999999999999E-2</v>
      </c>
    </row>
    <row r="55" spans="1:17" ht="22.5" x14ac:dyDescent="0.25">
      <c r="A55" s="346"/>
      <c r="B55" s="162" t="s">
        <v>123</v>
      </c>
      <c r="C55" s="163" t="s">
        <v>972</v>
      </c>
      <c r="D55" s="163" t="s">
        <v>993</v>
      </c>
      <c r="E55" s="163" t="s">
        <v>994</v>
      </c>
      <c r="F55" s="163" t="s">
        <v>995</v>
      </c>
      <c r="G55" s="163" t="s">
        <v>996</v>
      </c>
      <c r="H55" s="165">
        <v>120</v>
      </c>
      <c r="I55" s="165">
        <v>6.6</v>
      </c>
      <c r="J55" s="165">
        <f t="shared" si="20"/>
        <v>792</v>
      </c>
      <c r="K55" s="40">
        <f t="shared" si="13"/>
        <v>39.6</v>
      </c>
      <c r="L55" s="40">
        <f t="shared" si="14"/>
        <v>0.05</v>
      </c>
      <c r="M55" s="186">
        <f t="shared" si="15"/>
        <v>1.9800000000000002</v>
      </c>
      <c r="N55" s="205">
        <f t="shared" si="16"/>
        <v>2.5548000000000002</v>
      </c>
      <c r="O55" s="186">
        <f t="shared" si="17"/>
        <v>5.058504000000001</v>
      </c>
      <c r="P55" s="183">
        <f t="shared" si="18"/>
        <v>4.4999999999999999E-4</v>
      </c>
      <c r="Q55" s="42">
        <f t="shared" si="19"/>
        <v>1.7819999999999999E-2</v>
      </c>
    </row>
    <row r="56" spans="1:17" ht="22.5" x14ac:dyDescent="0.25">
      <c r="A56" s="346"/>
      <c r="B56" s="162" t="s">
        <v>55</v>
      </c>
      <c r="C56" s="163" t="s">
        <v>972</v>
      </c>
      <c r="D56" s="163" t="s">
        <v>997</v>
      </c>
      <c r="E56" s="163" t="s">
        <v>916</v>
      </c>
      <c r="F56" s="163" t="s">
        <v>998</v>
      </c>
      <c r="G56" s="163" t="s">
        <v>999</v>
      </c>
      <c r="H56" s="165">
        <v>58</v>
      </c>
      <c r="I56" s="165">
        <v>6.6</v>
      </c>
      <c r="J56" s="165">
        <f t="shared" si="20"/>
        <v>382.79999999999995</v>
      </c>
      <c r="K56" s="40">
        <f t="shared" si="13"/>
        <v>19.139999999999997</v>
      </c>
      <c r="L56" s="40">
        <f t="shared" si="14"/>
        <v>0.05</v>
      </c>
      <c r="M56" s="186">
        <f t="shared" si="15"/>
        <v>0.95699999999999985</v>
      </c>
      <c r="N56" s="205">
        <f t="shared" si="16"/>
        <v>2.5548000000000002</v>
      </c>
      <c r="O56" s="186">
        <f t="shared" si="17"/>
        <v>2.4449435999999998</v>
      </c>
      <c r="P56" s="183">
        <f t="shared" si="18"/>
        <v>4.4999999999999999E-4</v>
      </c>
      <c r="Q56" s="42">
        <f t="shared" si="19"/>
        <v>8.6129999999999991E-3</v>
      </c>
    </row>
    <row r="57" spans="1:17" ht="22.5" x14ac:dyDescent="0.25">
      <c r="A57" s="346"/>
      <c r="B57" s="162" t="s">
        <v>56</v>
      </c>
      <c r="C57" s="163" t="s">
        <v>972</v>
      </c>
      <c r="D57" s="163" t="s">
        <v>1000</v>
      </c>
      <c r="E57" s="163" t="s">
        <v>1001</v>
      </c>
      <c r="F57" s="163" t="s">
        <v>1002</v>
      </c>
      <c r="G57" s="163" t="s">
        <v>1003</v>
      </c>
      <c r="H57" s="165">
        <v>110</v>
      </c>
      <c r="I57" s="165">
        <v>6.6</v>
      </c>
      <c r="J57" s="165">
        <f t="shared" si="20"/>
        <v>726</v>
      </c>
      <c r="K57" s="40">
        <f t="shared" si="13"/>
        <v>36.300000000000004</v>
      </c>
      <c r="L57" s="40">
        <f t="shared" si="14"/>
        <v>0.05</v>
      </c>
      <c r="M57" s="186">
        <f t="shared" si="15"/>
        <v>1.8150000000000004</v>
      </c>
      <c r="N57" s="205">
        <f t="shared" si="16"/>
        <v>2.5548000000000002</v>
      </c>
      <c r="O57" s="186">
        <f t="shared" si="17"/>
        <v>4.6369620000000014</v>
      </c>
      <c r="P57" s="183">
        <f t="shared" si="18"/>
        <v>4.4999999999999999E-4</v>
      </c>
      <c r="Q57" s="42">
        <f t="shared" si="19"/>
        <v>1.6335000000000002E-2</v>
      </c>
    </row>
    <row r="58" spans="1:17" ht="22.5" x14ac:dyDescent="0.25">
      <c r="A58" s="346"/>
      <c r="B58" s="162" t="s">
        <v>57</v>
      </c>
      <c r="C58" s="163" t="s">
        <v>972</v>
      </c>
      <c r="D58" s="163" t="s">
        <v>1004</v>
      </c>
      <c r="E58" s="163" t="s">
        <v>1005</v>
      </c>
      <c r="F58" s="163" t="s">
        <v>1006</v>
      </c>
      <c r="G58" s="163" t="s">
        <v>1007</v>
      </c>
      <c r="H58" s="165">
        <v>171</v>
      </c>
      <c r="I58" s="165">
        <v>6.6</v>
      </c>
      <c r="J58" s="165">
        <f t="shared" si="20"/>
        <v>1128.5999999999999</v>
      </c>
      <c r="K58" s="40">
        <f t="shared" si="13"/>
        <v>56.43</v>
      </c>
      <c r="L58" s="40">
        <f t="shared" si="14"/>
        <v>0.05</v>
      </c>
      <c r="M58" s="186">
        <f t="shared" si="15"/>
        <v>2.8215000000000003</v>
      </c>
      <c r="N58" s="205">
        <f t="shared" si="16"/>
        <v>2.5548000000000002</v>
      </c>
      <c r="O58" s="186">
        <f t="shared" si="17"/>
        <v>7.2083682000000016</v>
      </c>
      <c r="P58" s="183">
        <f t="shared" si="18"/>
        <v>4.4999999999999999E-4</v>
      </c>
      <c r="Q58" s="42">
        <f t="shared" si="19"/>
        <v>2.5393499999999999E-2</v>
      </c>
    </row>
    <row r="59" spans="1:17" ht="22.5" x14ac:dyDescent="0.25">
      <c r="A59" s="346">
        <v>6</v>
      </c>
      <c r="B59" s="162" t="s">
        <v>58</v>
      </c>
      <c r="C59" s="163" t="s">
        <v>1008</v>
      </c>
      <c r="D59" s="163" t="s">
        <v>1009</v>
      </c>
      <c r="E59" s="163" t="s">
        <v>995</v>
      </c>
      <c r="F59" s="163" t="s">
        <v>1010</v>
      </c>
      <c r="G59" s="163" t="s">
        <v>1011</v>
      </c>
      <c r="H59" s="168">
        <v>270</v>
      </c>
      <c r="I59" s="165">
        <v>6.6</v>
      </c>
      <c r="J59" s="165">
        <f t="shared" si="20"/>
        <v>1782</v>
      </c>
      <c r="K59" s="40">
        <f t="shared" si="13"/>
        <v>89.100000000000009</v>
      </c>
      <c r="L59" s="40">
        <f t="shared" si="14"/>
        <v>0.05</v>
      </c>
      <c r="M59" s="186">
        <f t="shared" si="15"/>
        <v>4.455000000000001</v>
      </c>
      <c r="N59" s="205">
        <f t="shared" si="16"/>
        <v>2.5548000000000002</v>
      </c>
      <c r="O59" s="186">
        <f t="shared" si="17"/>
        <v>11.381634000000004</v>
      </c>
      <c r="P59" s="183">
        <f t="shared" si="18"/>
        <v>4.4999999999999999E-4</v>
      </c>
      <c r="Q59" s="42">
        <f t="shared" si="19"/>
        <v>4.0095000000000006E-2</v>
      </c>
    </row>
    <row r="60" spans="1:17" ht="22.5" x14ac:dyDescent="0.25">
      <c r="A60" s="346"/>
      <c r="B60" s="162" t="s">
        <v>59</v>
      </c>
      <c r="C60" s="163" t="s">
        <v>1008</v>
      </c>
      <c r="D60" s="163" t="s">
        <v>1012</v>
      </c>
      <c r="E60" s="163" t="s">
        <v>1013</v>
      </c>
      <c r="F60" s="163" t="s">
        <v>1014</v>
      </c>
      <c r="G60" s="163" t="s">
        <v>1015</v>
      </c>
      <c r="H60" s="168">
        <v>50</v>
      </c>
      <c r="I60" s="165">
        <v>6.6</v>
      </c>
      <c r="J60" s="165">
        <f t="shared" si="20"/>
        <v>330</v>
      </c>
      <c r="K60" s="40">
        <f t="shared" si="13"/>
        <v>16.5</v>
      </c>
      <c r="L60" s="40">
        <f t="shared" si="14"/>
        <v>0.05</v>
      </c>
      <c r="M60" s="186">
        <f t="shared" si="15"/>
        <v>0.82500000000000007</v>
      </c>
      <c r="N60" s="205">
        <f t="shared" si="16"/>
        <v>2.5548000000000002</v>
      </c>
      <c r="O60" s="186">
        <f t="shared" si="17"/>
        <v>2.1077100000000004</v>
      </c>
      <c r="P60" s="183">
        <f t="shared" si="18"/>
        <v>4.4999999999999999E-4</v>
      </c>
      <c r="Q60" s="42">
        <f t="shared" si="19"/>
        <v>7.4250000000000002E-3</v>
      </c>
    </row>
    <row r="61" spans="1:17" ht="22.5" x14ac:dyDescent="0.25">
      <c r="A61" s="346"/>
      <c r="B61" s="162" t="s">
        <v>60</v>
      </c>
      <c r="C61" s="163" t="s">
        <v>1008</v>
      </c>
      <c r="D61" s="163" t="s">
        <v>1016</v>
      </c>
      <c r="E61" s="163" t="s">
        <v>1017</v>
      </c>
      <c r="F61" s="163" t="s">
        <v>1018</v>
      </c>
      <c r="G61" s="163" t="s">
        <v>1019</v>
      </c>
      <c r="H61" s="168">
        <v>58</v>
      </c>
      <c r="I61" s="165">
        <v>6.6</v>
      </c>
      <c r="J61" s="165">
        <f t="shared" si="20"/>
        <v>382.79999999999995</v>
      </c>
      <c r="K61" s="40">
        <f t="shared" si="13"/>
        <v>19.139999999999997</v>
      </c>
      <c r="L61" s="40">
        <f t="shared" si="14"/>
        <v>0.05</v>
      </c>
      <c r="M61" s="186">
        <f t="shared" si="15"/>
        <v>0.95699999999999985</v>
      </c>
      <c r="N61" s="205">
        <f t="shared" si="16"/>
        <v>2.5548000000000002</v>
      </c>
      <c r="O61" s="186">
        <f t="shared" si="17"/>
        <v>2.4449435999999998</v>
      </c>
      <c r="P61" s="183">
        <f t="shared" si="18"/>
        <v>4.4999999999999999E-4</v>
      </c>
      <c r="Q61" s="42">
        <f t="shared" si="19"/>
        <v>8.6129999999999991E-3</v>
      </c>
    </row>
    <row r="62" spans="1:17" ht="22.5" x14ac:dyDescent="0.25">
      <c r="A62" s="346"/>
      <c r="B62" s="162" t="s">
        <v>61</v>
      </c>
      <c r="C62" s="163" t="s">
        <v>1008</v>
      </c>
      <c r="D62" s="163" t="s">
        <v>1020</v>
      </c>
      <c r="E62" s="163" t="s">
        <v>1021</v>
      </c>
      <c r="F62" s="163" t="s">
        <v>1022</v>
      </c>
      <c r="G62" s="163" t="s">
        <v>1023</v>
      </c>
      <c r="H62" s="168">
        <v>84</v>
      </c>
      <c r="I62" s="165">
        <v>6.6</v>
      </c>
      <c r="J62" s="165">
        <f t="shared" si="20"/>
        <v>554.4</v>
      </c>
      <c r="K62" s="40">
        <f t="shared" si="13"/>
        <v>27.72</v>
      </c>
      <c r="L62" s="40">
        <f t="shared" si="14"/>
        <v>0.05</v>
      </c>
      <c r="M62" s="186">
        <f t="shared" si="15"/>
        <v>1.3860000000000001</v>
      </c>
      <c r="N62" s="205">
        <f t="shared" si="16"/>
        <v>2.5548000000000002</v>
      </c>
      <c r="O62" s="186">
        <f t="shared" si="17"/>
        <v>3.5409528000000003</v>
      </c>
      <c r="P62" s="183">
        <f t="shared" si="18"/>
        <v>4.4999999999999999E-4</v>
      </c>
      <c r="Q62" s="42">
        <f t="shared" si="19"/>
        <v>1.2473999999999999E-2</v>
      </c>
    </row>
    <row r="63" spans="1:17" ht="22.5" x14ac:dyDescent="0.25">
      <c r="A63" s="346"/>
      <c r="B63" s="162" t="s">
        <v>62</v>
      </c>
      <c r="C63" s="163" t="s">
        <v>1008</v>
      </c>
      <c r="D63" s="163" t="s">
        <v>1024</v>
      </c>
      <c r="E63" s="163" t="s">
        <v>1025</v>
      </c>
      <c r="F63" s="163" t="s">
        <v>1026</v>
      </c>
      <c r="G63" s="163" t="s">
        <v>1027</v>
      </c>
      <c r="H63" s="168">
        <v>81</v>
      </c>
      <c r="I63" s="165">
        <v>6.6</v>
      </c>
      <c r="J63" s="165">
        <f t="shared" si="20"/>
        <v>534.6</v>
      </c>
      <c r="K63" s="40">
        <f t="shared" si="13"/>
        <v>26.730000000000004</v>
      </c>
      <c r="L63" s="40">
        <f t="shared" si="14"/>
        <v>0.05</v>
      </c>
      <c r="M63" s="186">
        <f t="shared" si="15"/>
        <v>1.3365000000000002</v>
      </c>
      <c r="N63" s="205">
        <f t="shared" si="16"/>
        <v>2.5548000000000002</v>
      </c>
      <c r="O63" s="186">
        <f t="shared" si="17"/>
        <v>3.4144902000000008</v>
      </c>
      <c r="P63" s="183">
        <f t="shared" si="18"/>
        <v>4.4999999999999999E-4</v>
      </c>
      <c r="Q63" s="42">
        <f t="shared" si="19"/>
        <v>1.2028500000000001E-2</v>
      </c>
    </row>
    <row r="64" spans="1:17" ht="22.5" x14ac:dyDescent="0.25">
      <c r="A64" s="346"/>
      <c r="B64" s="162" t="s">
        <v>63</v>
      </c>
      <c r="C64" s="163" t="s">
        <v>1008</v>
      </c>
      <c r="D64" s="163" t="s">
        <v>1028</v>
      </c>
      <c r="E64" s="163" t="s">
        <v>1029</v>
      </c>
      <c r="F64" s="163" t="s">
        <v>1030</v>
      </c>
      <c r="G64" s="163" t="s">
        <v>1031</v>
      </c>
      <c r="H64" s="168">
        <v>110</v>
      </c>
      <c r="I64" s="165">
        <v>6.6</v>
      </c>
      <c r="J64" s="165">
        <f t="shared" si="20"/>
        <v>726</v>
      </c>
      <c r="K64" s="40">
        <f t="shared" si="13"/>
        <v>36.300000000000004</v>
      </c>
      <c r="L64" s="40">
        <f t="shared" si="14"/>
        <v>0.05</v>
      </c>
      <c r="M64" s="186">
        <f t="shared" si="15"/>
        <v>1.8150000000000004</v>
      </c>
      <c r="N64" s="205">
        <f t="shared" si="16"/>
        <v>2.5548000000000002</v>
      </c>
      <c r="O64" s="186">
        <f t="shared" si="17"/>
        <v>4.6369620000000014</v>
      </c>
      <c r="P64" s="183">
        <f t="shared" si="18"/>
        <v>4.4999999999999999E-4</v>
      </c>
      <c r="Q64" s="42">
        <f t="shared" si="19"/>
        <v>1.6335000000000002E-2</v>
      </c>
    </row>
    <row r="65" spans="1:17" ht="22.5" x14ac:dyDescent="0.25">
      <c r="A65" s="346"/>
      <c r="B65" s="162" t="s">
        <v>1032</v>
      </c>
      <c r="C65" s="163" t="s">
        <v>1008</v>
      </c>
      <c r="D65" s="163" t="s">
        <v>1033</v>
      </c>
      <c r="E65" s="163" t="s">
        <v>1034</v>
      </c>
      <c r="F65" s="163" t="s">
        <v>1035</v>
      </c>
      <c r="G65" s="163" t="s">
        <v>1036</v>
      </c>
      <c r="H65" s="168">
        <v>110</v>
      </c>
      <c r="I65" s="165">
        <v>6.6</v>
      </c>
      <c r="J65" s="165">
        <f t="shared" si="20"/>
        <v>726</v>
      </c>
      <c r="K65" s="40">
        <f t="shared" si="13"/>
        <v>36.300000000000004</v>
      </c>
      <c r="L65" s="40">
        <f t="shared" si="14"/>
        <v>0.05</v>
      </c>
      <c r="M65" s="186">
        <f t="shared" si="15"/>
        <v>1.8150000000000004</v>
      </c>
      <c r="N65" s="205">
        <f t="shared" si="16"/>
        <v>2.5548000000000002</v>
      </c>
      <c r="O65" s="186">
        <f t="shared" si="17"/>
        <v>4.6369620000000014</v>
      </c>
      <c r="P65" s="183">
        <f t="shared" si="18"/>
        <v>4.4999999999999999E-4</v>
      </c>
      <c r="Q65" s="42">
        <f t="shared" si="19"/>
        <v>1.6335000000000002E-2</v>
      </c>
    </row>
    <row r="66" spans="1:17" ht="22.5" x14ac:dyDescent="0.25">
      <c r="A66" s="346"/>
      <c r="B66" s="162" t="s">
        <v>64</v>
      </c>
      <c r="C66" s="163" t="s">
        <v>1008</v>
      </c>
      <c r="D66" s="163" t="s">
        <v>1037</v>
      </c>
      <c r="E66" s="163" t="s">
        <v>1038</v>
      </c>
      <c r="F66" s="163" t="s">
        <v>1039</v>
      </c>
      <c r="G66" s="163" t="s">
        <v>1040</v>
      </c>
      <c r="H66" s="168">
        <v>120</v>
      </c>
      <c r="I66" s="165">
        <v>6.6</v>
      </c>
      <c r="J66" s="165">
        <f t="shared" si="20"/>
        <v>792</v>
      </c>
      <c r="K66" s="40">
        <f t="shared" si="13"/>
        <v>39.6</v>
      </c>
      <c r="L66" s="40">
        <f t="shared" si="14"/>
        <v>0.05</v>
      </c>
      <c r="M66" s="186">
        <f t="shared" si="15"/>
        <v>1.9800000000000002</v>
      </c>
      <c r="N66" s="205">
        <f t="shared" si="16"/>
        <v>2.5548000000000002</v>
      </c>
      <c r="O66" s="186">
        <f t="shared" si="17"/>
        <v>5.058504000000001</v>
      </c>
      <c r="P66" s="183">
        <f t="shared" si="18"/>
        <v>4.4999999999999999E-4</v>
      </c>
      <c r="Q66" s="42">
        <f t="shared" si="19"/>
        <v>1.7819999999999999E-2</v>
      </c>
    </row>
    <row r="67" spans="1:17" ht="22.5" x14ac:dyDescent="0.25">
      <c r="A67" s="346"/>
      <c r="B67" s="162" t="s">
        <v>65</v>
      </c>
      <c r="C67" s="163" t="s">
        <v>1008</v>
      </c>
      <c r="D67" s="163" t="s">
        <v>1041</v>
      </c>
      <c r="E67" s="163" t="s">
        <v>1042</v>
      </c>
      <c r="F67" s="163" t="s">
        <v>1043</v>
      </c>
      <c r="G67" s="163" t="s">
        <v>1044</v>
      </c>
      <c r="H67" s="165">
        <v>120</v>
      </c>
      <c r="I67" s="165">
        <v>6.6</v>
      </c>
      <c r="J67" s="165">
        <f t="shared" si="20"/>
        <v>792</v>
      </c>
      <c r="K67" s="40">
        <f t="shared" si="13"/>
        <v>39.6</v>
      </c>
      <c r="L67" s="40">
        <f t="shared" si="14"/>
        <v>0.05</v>
      </c>
      <c r="M67" s="186">
        <f t="shared" si="15"/>
        <v>1.9800000000000002</v>
      </c>
      <c r="N67" s="205">
        <f t="shared" si="16"/>
        <v>2.5548000000000002</v>
      </c>
      <c r="O67" s="186">
        <f t="shared" si="17"/>
        <v>5.058504000000001</v>
      </c>
      <c r="P67" s="183">
        <f t="shared" si="18"/>
        <v>4.4999999999999999E-4</v>
      </c>
      <c r="Q67" s="42">
        <f t="shared" si="19"/>
        <v>1.7819999999999999E-2</v>
      </c>
    </row>
    <row r="68" spans="1:17" ht="22.5" x14ac:dyDescent="0.25">
      <c r="A68" s="346"/>
      <c r="B68" s="162" t="s">
        <v>66</v>
      </c>
      <c r="C68" s="163" t="s">
        <v>1008</v>
      </c>
      <c r="D68" s="163" t="s">
        <v>1045</v>
      </c>
      <c r="E68" s="163" t="s">
        <v>1046</v>
      </c>
      <c r="F68" s="163" t="s">
        <v>1043</v>
      </c>
      <c r="G68" s="163" t="s">
        <v>1047</v>
      </c>
      <c r="H68" s="165">
        <v>140</v>
      </c>
      <c r="I68" s="165">
        <v>6.6</v>
      </c>
      <c r="J68" s="165">
        <f t="shared" si="20"/>
        <v>924</v>
      </c>
      <c r="K68" s="40">
        <f t="shared" si="13"/>
        <v>46.2</v>
      </c>
      <c r="L68" s="40">
        <f t="shared" si="14"/>
        <v>0.05</v>
      </c>
      <c r="M68" s="186">
        <f t="shared" si="15"/>
        <v>2.31</v>
      </c>
      <c r="N68" s="205">
        <f t="shared" si="16"/>
        <v>2.5548000000000002</v>
      </c>
      <c r="O68" s="186">
        <f t="shared" si="17"/>
        <v>5.9015880000000003</v>
      </c>
      <c r="P68" s="183">
        <f t="shared" si="18"/>
        <v>4.4999999999999999E-4</v>
      </c>
      <c r="Q68" s="42">
        <f t="shared" si="19"/>
        <v>2.0789999999999999E-2</v>
      </c>
    </row>
    <row r="69" spans="1:17" ht="22.5" x14ac:dyDescent="0.25">
      <c r="A69" s="346"/>
      <c r="B69" s="162" t="s">
        <v>67</v>
      </c>
      <c r="C69" s="163" t="s">
        <v>1008</v>
      </c>
      <c r="D69" s="163" t="s">
        <v>1048</v>
      </c>
      <c r="E69" s="163" t="s">
        <v>1049</v>
      </c>
      <c r="F69" s="163" t="s">
        <v>1050</v>
      </c>
      <c r="G69" s="163" t="s">
        <v>1051</v>
      </c>
      <c r="H69" s="165">
        <v>127</v>
      </c>
      <c r="I69" s="165">
        <v>6.6</v>
      </c>
      <c r="J69" s="165">
        <f t="shared" si="20"/>
        <v>838.19999999999993</v>
      </c>
      <c r="K69" s="40">
        <f t="shared" si="13"/>
        <v>41.91</v>
      </c>
      <c r="L69" s="40">
        <f t="shared" si="14"/>
        <v>0.05</v>
      </c>
      <c r="M69" s="186">
        <f t="shared" si="15"/>
        <v>2.0954999999999999</v>
      </c>
      <c r="N69" s="205">
        <f t="shared" si="16"/>
        <v>2.5548000000000002</v>
      </c>
      <c r="O69" s="186">
        <f t="shared" si="17"/>
        <v>5.3535833999999998</v>
      </c>
      <c r="P69" s="183">
        <f t="shared" si="18"/>
        <v>4.4999999999999999E-4</v>
      </c>
      <c r="Q69" s="42">
        <f t="shared" si="19"/>
        <v>1.8859499999999998E-2</v>
      </c>
    </row>
    <row r="70" spans="1:17" ht="22.5" x14ac:dyDescent="0.25">
      <c r="A70" s="346"/>
      <c r="B70" s="162" t="s">
        <v>1052</v>
      </c>
      <c r="C70" s="163" t="s">
        <v>1008</v>
      </c>
      <c r="D70" s="163" t="s">
        <v>1053</v>
      </c>
      <c r="E70" s="163" t="s">
        <v>1054</v>
      </c>
      <c r="F70" s="163" t="s">
        <v>1055</v>
      </c>
      <c r="G70" s="163" t="s">
        <v>1056</v>
      </c>
      <c r="H70" s="168">
        <v>65</v>
      </c>
      <c r="I70" s="165">
        <v>6.6</v>
      </c>
      <c r="J70" s="165">
        <f t="shared" si="20"/>
        <v>429</v>
      </c>
      <c r="K70" s="40">
        <f t="shared" si="13"/>
        <v>21.450000000000003</v>
      </c>
      <c r="L70" s="40">
        <f t="shared" si="14"/>
        <v>0.05</v>
      </c>
      <c r="M70" s="186">
        <f t="shared" si="15"/>
        <v>1.0725000000000002</v>
      </c>
      <c r="N70" s="205">
        <f t="shared" si="16"/>
        <v>2.5548000000000002</v>
      </c>
      <c r="O70" s="186">
        <f t="shared" si="17"/>
        <v>2.7400230000000008</v>
      </c>
      <c r="P70" s="183">
        <f t="shared" si="18"/>
        <v>4.4999999999999999E-4</v>
      </c>
      <c r="Q70" s="42">
        <f t="shared" si="19"/>
        <v>9.6525000000000014E-3</v>
      </c>
    </row>
    <row r="71" spans="1:17" ht="22.5" x14ac:dyDescent="0.25">
      <c r="A71" s="346">
        <v>7</v>
      </c>
      <c r="B71" s="162" t="s">
        <v>68</v>
      </c>
      <c r="C71" s="163" t="s">
        <v>1057</v>
      </c>
      <c r="D71" s="163" t="s">
        <v>69</v>
      </c>
      <c r="E71" s="163" t="s">
        <v>70</v>
      </c>
      <c r="F71" s="163" t="s">
        <v>71</v>
      </c>
      <c r="G71" s="163" t="s">
        <v>72</v>
      </c>
      <c r="H71" s="168">
        <v>311</v>
      </c>
      <c r="I71" s="165">
        <v>6.6</v>
      </c>
      <c r="J71" s="165">
        <f t="shared" si="20"/>
        <v>2052.6</v>
      </c>
      <c r="K71" s="40">
        <f t="shared" si="13"/>
        <v>102.63</v>
      </c>
      <c r="L71" s="40">
        <f t="shared" si="14"/>
        <v>0.05</v>
      </c>
      <c r="M71" s="186">
        <f t="shared" si="15"/>
        <v>5.1315</v>
      </c>
      <c r="N71" s="205">
        <f t="shared" si="16"/>
        <v>2.5548000000000002</v>
      </c>
      <c r="O71" s="186">
        <f t="shared" si="17"/>
        <v>13.109956200000001</v>
      </c>
      <c r="P71" s="183">
        <f t="shared" si="18"/>
        <v>4.4999999999999999E-4</v>
      </c>
      <c r="Q71" s="42">
        <f t="shared" si="19"/>
        <v>4.6183499999999995E-2</v>
      </c>
    </row>
    <row r="72" spans="1:17" ht="22.5" x14ac:dyDescent="0.25">
      <c r="A72" s="346"/>
      <c r="B72" s="162" t="s">
        <v>73</v>
      </c>
      <c r="C72" s="163" t="s">
        <v>1057</v>
      </c>
      <c r="D72" s="163" t="s">
        <v>1058</v>
      </c>
      <c r="E72" s="163" t="s">
        <v>1059</v>
      </c>
      <c r="F72" s="163" t="s">
        <v>1060</v>
      </c>
      <c r="G72" s="163" t="s">
        <v>1061</v>
      </c>
      <c r="H72" s="168">
        <v>310</v>
      </c>
      <c r="I72" s="165">
        <v>6.6</v>
      </c>
      <c r="J72" s="165">
        <f t="shared" si="20"/>
        <v>2046</v>
      </c>
      <c r="K72" s="40">
        <f t="shared" si="13"/>
        <v>102.30000000000001</v>
      </c>
      <c r="L72" s="40">
        <f t="shared" si="14"/>
        <v>0.05</v>
      </c>
      <c r="M72" s="186">
        <f t="shared" si="15"/>
        <v>5.1150000000000011</v>
      </c>
      <c r="N72" s="205">
        <f t="shared" si="16"/>
        <v>2.5548000000000002</v>
      </c>
      <c r="O72" s="186">
        <f t="shared" si="17"/>
        <v>13.067802000000004</v>
      </c>
      <c r="P72" s="183">
        <f t="shared" si="18"/>
        <v>4.4999999999999999E-4</v>
      </c>
      <c r="Q72" s="42">
        <f t="shared" si="19"/>
        <v>4.6035000000000006E-2</v>
      </c>
    </row>
    <row r="73" spans="1:17" ht="22.5" x14ac:dyDescent="0.25">
      <c r="A73" s="346"/>
      <c r="B73" s="162" t="s">
        <v>1062</v>
      </c>
      <c r="C73" s="163" t="s">
        <v>1057</v>
      </c>
      <c r="D73" s="163" t="s">
        <v>1063</v>
      </c>
      <c r="E73" s="163" t="s">
        <v>1064</v>
      </c>
      <c r="F73" s="163" t="s">
        <v>1065</v>
      </c>
      <c r="G73" s="163" t="s">
        <v>1066</v>
      </c>
      <c r="H73" s="168">
        <v>35</v>
      </c>
      <c r="I73" s="165">
        <v>6.6</v>
      </c>
      <c r="J73" s="165">
        <f t="shared" si="20"/>
        <v>231</v>
      </c>
      <c r="K73" s="40">
        <f t="shared" si="13"/>
        <v>11.55</v>
      </c>
      <c r="L73" s="40">
        <f t="shared" si="14"/>
        <v>0.05</v>
      </c>
      <c r="M73" s="186">
        <f t="shared" si="15"/>
        <v>0.57750000000000001</v>
      </c>
      <c r="N73" s="205">
        <f t="shared" si="16"/>
        <v>2.5548000000000002</v>
      </c>
      <c r="O73" s="186">
        <f t="shared" si="17"/>
        <v>1.4753970000000001</v>
      </c>
      <c r="P73" s="183">
        <f t="shared" si="18"/>
        <v>4.4999999999999999E-4</v>
      </c>
      <c r="Q73" s="42">
        <f t="shared" si="19"/>
        <v>5.1974999999999999E-3</v>
      </c>
    </row>
    <row r="74" spans="1:17" x14ac:dyDescent="0.25">
      <c r="A74" s="346"/>
      <c r="B74" s="162" t="s">
        <v>74</v>
      </c>
      <c r="C74" s="163" t="s">
        <v>1057</v>
      </c>
      <c r="D74" s="163" t="s">
        <v>1067</v>
      </c>
      <c r="E74" s="163" t="s">
        <v>1068</v>
      </c>
      <c r="F74" s="163" t="s">
        <v>1069</v>
      </c>
      <c r="G74" s="163" t="s">
        <v>1070</v>
      </c>
      <c r="H74" s="168">
        <v>515</v>
      </c>
      <c r="I74" s="165">
        <v>6.6</v>
      </c>
      <c r="J74" s="165">
        <f t="shared" si="20"/>
        <v>3399</v>
      </c>
      <c r="K74" s="40">
        <f t="shared" si="13"/>
        <v>169.95000000000002</v>
      </c>
      <c r="L74" s="40">
        <f t="shared" si="14"/>
        <v>0.05</v>
      </c>
      <c r="M74" s="186">
        <f t="shared" si="15"/>
        <v>8.4975000000000005</v>
      </c>
      <c r="N74" s="205">
        <f t="shared" si="16"/>
        <v>2.5548000000000002</v>
      </c>
      <c r="O74" s="186">
        <f t="shared" si="17"/>
        <v>21.709413000000001</v>
      </c>
      <c r="P74" s="183">
        <f t="shared" si="18"/>
        <v>4.4999999999999999E-4</v>
      </c>
      <c r="Q74" s="42">
        <f t="shared" si="19"/>
        <v>7.6477500000000004E-2</v>
      </c>
    </row>
    <row r="75" spans="1:17" ht="22.5" x14ac:dyDescent="0.25">
      <c r="A75" s="346"/>
      <c r="B75" s="162" t="s">
        <v>75</v>
      </c>
      <c r="C75" s="163" t="s">
        <v>1057</v>
      </c>
      <c r="D75" s="163" t="s">
        <v>1071</v>
      </c>
      <c r="E75" s="163" t="s">
        <v>1072</v>
      </c>
      <c r="F75" s="163" t="s">
        <v>1073</v>
      </c>
      <c r="G75" s="163" t="s">
        <v>1074</v>
      </c>
      <c r="H75" s="168">
        <v>380</v>
      </c>
      <c r="I75" s="165">
        <v>6.6</v>
      </c>
      <c r="J75" s="165">
        <f t="shared" si="20"/>
        <v>2508</v>
      </c>
      <c r="K75" s="40">
        <f t="shared" si="13"/>
        <v>125.4</v>
      </c>
      <c r="L75" s="40">
        <f t="shared" si="14"/>
        <v>0.05</v>
      </c>
      <c r="M75" s="186">
        <f t="shared" si="15"/>
        <v>6.2700000000000005</v>
      </c>
      <c r="N75" s="205">
        <f t="shared" si="16"/>
        <v>2.5548000000000002</v>
      </c>
      <c r="O75" s="186">
        <f t="shared" si="17"/>
        <v>16.018596000000002</v>
      </c>
      <c r="P75" s="183">
        <f t="shared" si="18"/>
        <v>4.4999999999999999E-4</v>
      </c>
      <c r="Q75" s="42">
        <f t="shared" si="19"/>
        <v>5.6430000000000001E-2</v>
      </c>
    </row>
    <row r="76" spans="1:17" ht="22.5" x14ac:dyDescent="0.25">
      <c r="A76" s="346"/>
      <c r="B76" s="162" t="s">
        <v>76</v>
      </c>
      <c r="C76" s="163" t="s">
        <v>1057</v>
      </c>
      <c r="D76" s="163" t="s">
        <v>1075</v>
      </c>
      <c r="E76" s="163" t="s">
        <v>1076</v>
      </c>
      <c r="F76" s="163" t="s">
        <v>1077</v>
      </c>
      <c r="G76" s="163" t="s">
        <v>1078</v>
      </c>
      <c r="H76" s="168">
        <v>355</v>
      </c>
      <c r="I76" s="165">
        <v>6.6</v>
      </c>
      <c r="J76" s="165">
        <f t="shared" si="20"/>
        <v>2343</v>
      </c>
      <c r="K76" s="40">
        <f t="shared" si="13"/>
        <v>117.15</v>
      </c>
      <c r="L76" s="40">
        <f t="shared" si="14"/>
        <v>0.05</v>
      </c>
      <c r="M76" s="186">
        <f t="shared" si="15"/>
        <v>5.8575000000000008</v>
      </c>
      <c r="N76" s="205">
        <f t="shared" si="16"/>
        <v>2.5548000000000002</v>
      </c>
      <c r="O76" s="186">
        <f t="shared" si="17"/>
        <v>14.964741000000004</v>
      </c>
      <c r="P76" s="183">
        <f t="shared" si="18"/>
        <v>4.4999999999999999E-4</v>
      </c>
      <c r="Q76" s="42">
        <f t="shared" si="19"/>
        <v>5.27175E-2</v>
      </c>
    </row>
    <row r="77" spans="1:17" x14ac:dyDescent="0.25">
      <c r="A77" s="346"/>
      <c r="B77" s="162" t="s">
        <v>77</v>
      </c>
      <c r="C77" s="163" t="s">
        <v>1057</v>
      </c>
      <c r="D77" s="163" t="s">
        <v>1079</v>
      </c>
      <c r="E77" s="163" t="s">
        <v>1080</v>
      </c>
      <c r="F77" s="163" t="s">
        <v>1081</v>
      </c>
      <c r="G77" s="163" t="s">
        <v>1082</v>
      </c>
      <c r="H77" s="168">
        <v>310</v>
      </c>
      <c r="I77" s="165">
        <v>6.6</v>
      </c>
      <c r="J77" s="165">
        <f t="shared" si="20"/>
        <v>2046</v>
      </c>
      <c r="K77" s="40">
        <f t="shared" si="13"/>
        <v>102.30000000000001</v>
      </c>
      <c r="L77" s="40">
        <f t="shared" si="14"/>
        <v>0.05</v>
      </c>
      <c r="M77" s="186">
        <f t="shared" si="15"/>
        <v>5.1150000000000011</v>
      </c>
      <c r="N77" s="205">
        <f t="shared" si="16"/>
        <v>2.5548000000000002</v>
      </c>
      <c r="O77" s="186">
        <f t="shared" si="17"/>
        <v>13.067802000000004</v>
      </c>
      <c r="P77" s="183">
        <f t="shared" si="18"/>
        <v>4.4999999999999999E-4</v>
      </c>
      <c r="Q77" s="42">
        <f t="shared" si="19"/>
        <v>4.6035000000000006E-2</v>
      </c>
    </row>
    <row r="78" spans="1:17" x14ac:dyDescent="0.25">
      <c r="A78" s="345" t="s">
        <v>0</v>
      </c>
      <c r="B78" s="345"/>
      <c r="C78" s="345"/>
      <c r="D78" s="345"/>
      <c r="E78" s="345"/>
      <c r="F78" s="345"/>
      <c r="G78" s="345"/>
      <c r="H78" s="345"/>
      <c r="I78" s="345"/>
      <c r="J78" s="345"/>
      <c r="K78" s="40"/>
      <c r="L78" s="40"/>
      <c r="M78" s="186"/>
      <c r="N78" s="205"/>
      <c r="O78" s="186"/>
      <c r="P78" s="183"/>
      <c r="Q78" s="42"/>
    </row>
    <row r="79" spans="1:17" ht="36" x14ac:dyDescent="0.25">
      <c r="A79" s="363" t="s">
        <v>1</v>
      </c>
      <c r="B79" s="363" t="s">
        <v>2</v>
      </c>
      <c r="C79" s="363" t="s">
        <v>254</v>
      </c>
      <c r="D79" s="363" t="s">
        <v>3</v>
      </c>
      <c r="E79" s="363"/>
      <c r="F79" s="363"/>
      <c r="G79" s="363"/>
      <c r="H79" s="201" t="s">
        <v>270</v>
      </c>
      <c r="I79" s="201" t="s">
        <v>271</v>
      </c>
      <c r="J79" s="201" t="s">
        <v>6</v>
      </c>
      <c r="K79" s="85" t="s">
        <v>1268</v>
      </c>
      <c r="L79" s="85" t="s">
        <v>1269</v>
      </c>
      <c r="M79" s="85" t="s">
        <v>352</v>
      </c>
      <c r="N79" s="351" t="s">
        <v>1266</v>
      </c>
      <c r="O79" s="351"/>
      <c r="P79" s="365" t="s">
        <v>1267</v>
      </c>
      <c r="Q79" s="366"/>
    </row>
    <row r="80" spans="1:17" x14ac:dyDescent="0.25">
      <c r="A80" s="363"/>
      <c r="B80" s="363"/>
      <c r="C80" s="363"/>
      <c r="D80" s="363" t="s">
        <v>7</v>
      </c>
      <c r="E80" s="363"/>
      <c r="F80" s="363" t="s">
        <v>8</v>
      </c>
      <c r="G80" s="363"/>
      <c r="H80" s="201" t="s">
        <v>9</v>
      </c>
      <c r="I80" s="201" t="s">
        <v>9</v>
      </c>
      <c r="J80" s="201" t="s">
        <v>10</v>
      </c>
      <c r="K80" s="86">
        <v>0.05</v>
      </c>
      <c r="L80" s="157">
        <v>0.05</v>
      </c>
      <c r="M80" s="157" t="s">
        <v>360</v>
      </c>
      <c r="N80" s="204">
        <v>2.5548000000000002</v>
      </c>
      <c r="O80" s="157" t="s">
        <v>361</v>
      </c>
      <c r="P80" s="156">
        <v>4.4999999999999999E-4</v>
      </c>
      <c r="Q80" s="156" t="s">
        <v>361</v>
      </c>
    </row>
    <row r="81" spans="1:17" ht="22.5" x14ac:dyDescent="0.25">
      <c r="A81" s="346">
        <v>7</v>
      </c>
      <c r="B81" s="162" t="s">
        <v>78</v>
      </c>
      <c r="C81" s="163" t="s">
        <v>1057</v>
      </c>
      <c r="D81" s="163" t="s">
        <v>1083</v>
      </c>
      <c r="E81" s="163" t="s">
        <v>1084</v>
      </c>
      <c r="F81" s="163" t="s">
        <v>1085</v>
      </c>
      <c r="G81" s="163" t="s">
        <v>1086</v>
      </c>
      <c r="H81" s="168">
        <v>266</v>
      </c>
      <c r="I81" s="165">
        <v>6.6</v>
      </c>
      <c r="J81" s="168">
        <f>I81*H81</f>
        <v>1755.6</v>
      </c>
      <c r="K81" s="40">
        <f t="shared" si="13"/>
        <v>87.78</v>
      </c>
      <c r="L81" s="40">
        <f t="shared" si="14"/>
        <v>0.05</v>
      </c>
      <c r="M81" s="186">
        <f t="shared" si="15"/>
        <v>4.3890000000000002</v>
      </c>
      <c r="N81" s="205">
        <f t="shared" si="16"/>
        <v>2.5548000000000002</v>
      </c>
      <c r="O81" s="186">
        <f t="shared" ref="O81:O92" si="21">N81*M81</f>
        <v>11.213017200000001</v>
      </c>
      <c r="P81" s="183">
        <f t="shared" si="18"/>
        <v>4.4999999999999999E-4</v>
      </c>
      <c r="Q81" s="42">
        <f t="shared" ref="Q81:Q92" si="22">P81*K81</f>
        <v>3.9501000000000001E-2</v>
      </c>
    </row>
    <row r="82" spans="1:17" ht="22.5" x14ac:dyDescent="0.25">
      <c r="A82" s="346"/>
      <c r="B82" s="162" t="s">
        <v>79</v>
      </c>
      <c r="C82" s="163" t="s">
        <v>1057</v>
      </c>
      <c r="D82" s="163" t="s">
        <v>80</v>
      </c>
      <c r="E82" s="163" t="s">
        <v>81</v>
      </c>
      <c r="F82" s="163" t="s">
        <v>82</v>
      </c>
      <c r="G82" s="163" t="s">
        <v>83</v>
      </c>
      <c r="H82" s="168">
        <v>305</v>
      </c>
      <c r="I82" s="165">
        <v>6.6</v>
      </c>
      <c r="J82" s="168">
        <f t="shared" ref="J82:J92" si="23">I82*H82</f>
        <v>2013</v>
      </c>
      <c r="K82" s="40">
        <f t="shared" si="13"/>
        <v>100.65</v>
      </c>
      <c r="L82" s="40">
        <f t="shared" si="14"/>
        <v>0.05</v>
      </c>
      <c r="M82" s="186">
        <f t="shared" si="15"/>
        <v>5.0325000000000006</v>
      </c>
      <c r="N82" s="205">
        <f t="shared" si="16"/>
        <v>2.5548000000000002</v>
      </c>
      <c r="O82" s="186">
        <f t="shared" si="21"/>
        <v>12.857031000000003</v>
      </c>
      <c r="P82" s="183">
        <f t="shared" si="18"/>
        <v>4.4999999999999999E-4</v>
      </c>
      <c r="Q82" s="42">
        <f t="shared" si="22"/>
        <v>4.5292499999999999E-2</v>
      </c>
    </row>
    <row r="83" spans="1:17" ht="22.5" x14ac:dyDescent="0.25">
      <c r="A83" s="346"/>
      <c r="B83" s="162" t="s">
        <v>84</v>
      </c>
      <c r="C83" s="163" t="s">
        <v>1057</v>
      </c>
      <c r="D83" s="163" t="s">
        <v>85</v>
      </c>
      <c r="E83" s="163" t="s">
        <v>86</v>
      </c>
      <c r="F83" s="163" t="s">
        <v>87</v>
      </c>
      <c r="G83" s="163" t="s">
        <v>88</v>
      </c>
      <c r="H83" s="168">
        <v>120</v>
      </c>
      <c r="I83" s="165">
        <v>6.6</v>
      </c>
      <c r="J83" s="168">
        <f t="shared" si="23"/>
        <v>792</v>
      </c>
      <c r="K83" s="40">
        <f t="shared" si="13"/>
        <v>39.6</v>
      </c>
      <c r="L83" s="40">
        <f t="shared" si="14"/>
        <v>0.05</v>
      </c>
      <c r="M83" s="186">
        <f t="shared" si="15"/>
        <v>1.9800000000000002</v>
      </c>
      <c r="N83" s="205">
        <f t="shared" si="16"/>
        <v>2.5548000000000002</v>
      </c>
      <c r="O83" s="186">
        <f t="shared" si="21"/>
        <v>5.058504000000001</v>
      </c>
      <c r="P83" s="183">
        <f t="shared" si="18"/>
        <v>4.4999999999999999E-4</v>
      </c>
      <c r="Q83" s="42">
        <f t="shared" si="22"/>
        <v>1.7819999999999999E-2</v>
      </c>
    </row>
    <row r="84" spans="1:17" ht="22.5" x14ac:dyDescent="0.25">
      <c r="A84" s="346">
        <v>8</v>
      </c>
      <c r="B84" s="162" t="s">
        <v>89</v>
      </c>
      <c r="C84" s="163" t="s">
        <v>1087</v>
      </c>
      <c r="D84" s="163" t="s">
        <v>1088</v>
      </c>
      <c r="E84" s="163" t="s">
        <v>1089</v>
      </c>
      <c r="F84" s="163" t="s">
        <v>90</v>
      </c>
      <c r="G84" s="163" t="s">
        <v>91</v>
      </c>
      <c r="H84" s="168">
        <v>377</v>
      </c>
      <c r="I84" s="165">
        <v>6.6</v>
      </c>
      <c r="J84" s="168">
        <f t="shared" si="23"/>
        <v>2488.1999999999998</v>
      </c>
      <c r="K84" s="40">
        <f t="shared" si="13"/>
        <v>124.41</v>
      </c>
      <c r="L84" s="40">
        <f t="shared" si="14"/>
        <v>0.05</v>
      </c>
      <c r="M84" s="186">
        <f t="shared" si="15"/>
        <v>6.2205000000000004</v>
      </c>
      <c r="N84" s="205">
        <f t="shared" si="16"/>
        <v>2.5548000000000002</v>
      </c>
      <c r="O84" s="186">
        <f t="shared" si="21"/>
        <v>15.892133400000002</v>
      </c>
      <c r="P84" s="183">
        <f t="shared" si="18"/>
        <v>4.4999999999999999E-4</v>
      </c>
      <c r="Q84" s="42">
        <f t="shared" si="22"/>
        <v>5.59845E-2</v>
      </c>
    </row>
    <row r="85" spans="1:17" ht="22.5" x14ac:dyDescent="0.25">
      <c r="A85" s="346"/>
      <c r="B85" s="162" t="s">
        <v>92</v>
      </c>
      <c r="C85" s="163" t="s">
        <v>1087</v>
      </c>
      <c r="D85" s="163" t="s">
        <v>93</v>
      </c>
      <c r="E85" s="163" t="s">
        <v>94</v>
      </c>
      <c r="F85" s="163" t="s">
        <v>95</v>
      </c>
      <c r="G85" s="163" t="s">
        <v>96</v>
      </c>
      <c r="H85" s="168">
        <v>584</v>
      </c>
      <c r="I85" s="165">
        <v>6.6</v>
      </c>
      <c r="J85" s="168">
        <f t="shared" si="23"/>
        <v>3854.3999999999996</v>
      </c>
      <c r="K85" s="40">
        <f t="shared" si="13"/>
        <v>192.72</v>
      </c>
      <c r="L85" s="40">
        <f t="shared" si="14"/>
        <v>0.05</v>
      </c>
      <c r="M85" s="186">
        <f t="shared" si="15"/>
        <v>9.636000000000001</v>
      </c>
      <c r="N85" s="205">
        <f t="shared" si="16"/>
        <v>2.5548000000000002</v>
      </c>
      <c r="O85" s="186">
        <f t="shared" si="21"/>
        <v>24.618052800000005</v>
      </c>
      <c r="P85" s="183">
        <f t="shared" si="18"/>
        <v>4.4999999999999999E-4</v>
      </c>
      <c r="Q85" s="42">
        <f t="shared" si="22"/>
        <v>8.6723999999999996E-2</v>
      </c>
    </row>
    <row r="86" spans="1:17" ht="22.5" x14ac:dyDescent="0.25">
      <c r="A86" s="346"/>
      <c r="B86" s="162" t="s">
        <v>97</v>
      </c>
      <c r="C86" s="163" t="s">
        <v>1087</v>
      </c>
      <c r="D86" s="163" t="s">
        <v>98</v>
      </c>
      <c r="E86" s="163" t="s">
        <v>99</v>
      </c>
      <c r="F86" s="163" t="s">
        <v>1090</v>
      </c>
      <c r="G86" s="163" t="s">
        <v>1091</v>
      </c>
      <c r="H86" s="168">
        <v>641</v>
      </c>
      <c r="I86" s="165">
        <v>6.6</v>
      </c>
      <c r="J86" s="168">
        <f t="shared" si="23"/>
        <v>4230.5999999999995</v>
      </c>
      <c r="K86" s="40">
        <f t="shared" si="13"/>
        <v>211.52999999999997</v>
      </c>
      <c r="L86" s="40">
        <f t="shared" si="14"/>
        <v>0.05</v>
      </c>
      <c r="M86" s="186">
        <f t="shared" si="15"/>
        <v>10.576499999999999</v>
      </c>
      <c r="N86" s="205">
        <f t="shared" si="16"/>
        <v>2.5548000000000002</v>
      </c>
      <c r="O86" s="186">
        <f t="shared" si="21"/>
        <v>27.020842200000001</v>
      </c>
      <c r="P86" s="183">
        <f t="shared" si="18"/>
        <v>4.4999999999999999E-4</v>
      </c>
      <c r="Q86" s="42">
        <f t="shared" si="22"/>
        <v>9.5188499999999981E-2</v>
      </c>
    </row>
    <row r="87" spans="1:17" x14ac:dyDescent="0.25">
      <c r="A87" s="346"/>
      <c r="B87" s="162" t="s">
        <v>100</v>
      </c>
      <c r="C87" s="163" t="s">
        <v>1087</v>
      </c>
      <c r="D87" s="163" t="s">
        <v>1092</v>
      </c>
      <c r="E87" s="163" t="s">
        <v>1093</v>
      </c>
      <c r="F87" s="163" t="s">
        <v>1094</v>
      </c>
      <c r="G87" s="163" t="s">
        <v>1095</v>
      </c>
      <c r="H87" s="168">
        <v>321</v>
      </c>
      <c r="I87" s="165">
        <v>6.6</v>
      </c>
      <c r="J87" s="168">
        <f t="shared" si="23"/>
        <v>2118.6</v>
      </c>
      <c r="K87" s="40">
        <f t="shared" si="13"/>
        <v>105.93</v>
      </c>
      <c r="L87" s="40">
        <f t="shared" si="14"/>
        <v>0.05</v>
      </c>
      <c r="M87" s="186">
        <f t="shared" si="15"/>
        <v>5.2965000000000009</v>
      </c>
      <c r="N87" s="205">
        <f t="shared" si="16"/>
        <v>2.5548000000000002</v>
      </c>
      <c r="O87" s="186">
        <f t="shared" si="21"/>
        <v>13.531498200000003</v>
      </c>
      <c r="P87" s="183">
        <f t="shared" si="18"/>
        <v>4.4999999999999999E-4</v>
      </c>
      <c r="Q87" s="42">
        <f t="shared" si="22"/>
        <v>4.7668500000000003E-2</v>
      </c>
    </row>
    <row r="88" spans="1:17" x14ac:dyDescent="0.25">
      <c r="A88" s="346"/>
      <c r="B88" s="162" t="s">
        <v>101</v>
      </c>
      <c r="C88" s="163" t="s">
        <v>1087</v>
      </c>
      <c r="D88" s="163" t="s">
        <v>1096</v>
      </c>
      <c r="E88" s="163" t="s">
        <v>1097</v>
      </c>
      <c r="F88" s="163" t="s">
        <v>1098</v>
      </c>
      <c r="G88" s="163" t="s">
        <v>1099</v>
      </c>
      <c r="H88" s="168">
        <v>571</v>
      </c>
      <c r="I88" s="165">
        <v>6.6</v>
      </c>
      <c r="J88" s="168">
        <f t="shared" si="23"/>
        <v>3768.6</v>
      </c>
      <c r="K88" s="40">
        <f t="shared" si="13"/>
        <v>188.43</v>
      </c>
      <c r="L88" s="40">
        <f t="shared" si="14"/>
        <v>0.05</v>
      </c>
      <c r="M88" s="186">
        <f t="shared" si="15"/>
        <v>9.4215</v>
      </c>
      <c r="N88" s="205">
        <f t="shared" si="16"/>
        <v>2.5548000000000002</v>
      </c>
      <c r="O88" s="186">
        <f t="shared" si="21"/>
        <v>24.070048200000002</v>
      </c>
      <c r="P88" s="183">
        <f t="shared" si="18"/>
        <v>4.4999999999999999E-4</v>
      </c>
      <c r="Q88" s="42">
        <f t="shared" si="22"/>
        <v>8.4793499999999994E-2</v>
      </c>
    </row>
    <row r="89" spans="1:17" x14ac:dyDescent="0.25">
      <c r="A89" s="346"/>
      <c r="B89" s="162" t="s">
        <v>102</v>
      </c>
      <c r="C89" s="163" t="s">
        <v>1087</v>
      </c>
      <c r="D89" s="163" t="s">
        <v>1100</v>
      </c>
      <c r="E89" s="163" t="s">
        <v>1101</v>
      </c>
      <c r="F89" s="163" t="s">
        <v>1102</v>
      </c>
      <c r="G89" s="163" t="s">
        <v>1103</v>
      </c>
      <c r="H89" s="168">
        <v>435</v>
      </c>
      <c r="I89" s="165">
        <v>6.6</v>
      </c>
      <c r="J89" s="168">
        <f t="shared" si="23"/>
        <v>2871</v>
      </c>
      <c r="K89" s="40">
        <f t="shared" si="13"/>
        <v>143.55000000000001</v>
      </c>
      <c r="L89" s="40">
        <f t="shared" si="14"/>
        <v>0.05</v>
      </c>
      <c r="M89" s="186">
        <f t="shared" si="15"/>
        <v>7.1775000000000011</v>
      </c>
      <c r="N89" s="205">
        <f t="shared" si="16"/>
        <v>2.5548000000000002</v>
      </c>
      <c r="O89" s="186">
        <f t="shared" si="21"/>
        <v>18.337077000000004</v>
      </c>
      <c r="P89" s="183">
        <f t="shared" si="18"/>
        <v>4.4999999999999999E-4</v>
      </c>
      <c r="Q89" s="42">
        <f t="shared" si="22"/>
        <v>6.4597500000000002E-2</v>
      </c>
    </row>
    <row r="90" spans="1:17" ht="22.5" x14ac:dyDescent="0.25">
      <c r="A90" s="346"/>
      <c r="B90" s="162" t="s">
        <v>103</v>
      </c>
      <c r="C90" s="163" t="s">
        <v>1087</v>
      </c>
      <c r="D90" s="163" t="s">
        <v>1104</v>
      </c>
      <c r="E90" s="163" t="s">
        <v>1105</v>
      </c>
      <c r="F90" s="163" t="s">
        <v>1106</v>
      </c>
      <c r="G90" s="163" t="s">
        <v>1107</v>
      </c>
      <c r="H90" s="168">
        <v>256</v>
      </c>
      <c r="I90" s="165">
        <v>6.6</v>
      </c>
      <c r="J90" s="168">
        <f t="shared" si="23"/>
        <v>1689.6</v>
      </c>
      <c r="K90" s="40">
        <f t="shared" si="13"/>
        <v>84.48</v>
      </c>
      <c r="L90" s="40">
        <f t="shared" si="14"/>
        <v>0.05</v>
      </c>
      <c r="M90" s="186">
        <f t="shared" si="15"/>
        <v>4.2240000000000002</v>
      </c>
      <c r="N90" s="205">
        <f t="shared" si="16"/>
        <v>2.5548000000000002</v>
      </c>
      <c r="O90" s="186">
        <f t="shared" si="21"/>
        <v>10.791475200000001</v>
      </c>
      <c r="P90" s="183">
        <f t="shared" si="18"/>
        <v>4.4999999999999999E-4</v>
      </c>
      <c r="Q90" s="42">
        <f t="shared" si="22"/>
        <v>3.8016000000000001E-2</v>
      </c>
    </row>
    <row r="91" spans="1:17" x14ac:dyDescent="0.25">
      <c r="A91" s="346"/>
      <c r="B91" s="162" t="s">
        <v>104</v>
      </c>
      <c r="C91" s="163" t="s">
        <v>1087</v>
      </c>
      <c r="D91" s="163" t="s">
        <v>1108</v>
      </c>
      <c r="E91" s="163" t="s">
        <v>1109</v>
      </c>
      <c r="F91" s="163" t="s">
        <v>1110</v>
      </c>
      <c r="G91" s="163" t="s">
        <v>1111</v>
      </c>
      <c r="H91" s="168">
        <v>362</v>
      </c>
      <c r="I91" s="165">
        <v>6.6</v>
      </c>
      <c r="J91" s="168">
        <f t="shared" si="23"/>
        <v>2389.1999999999998</v>
      </c>
      <c r="K91" s="40">
        <f t="shared" si="13"/>
        <v>119.46</v>
      </c>
      <c r="L91" s="40">
        <f t="shared" si="14"/>
        <v>0.05</v>
      </c>
      <c r="M91" s="186">
        <f t="shared" si="15"/>
        <v>5.9729999999999999</v>
      </c>
      <c r="N91" s="205">
        <f t="shared" si="16"/>
        <v>2.5548000000000002</v>
      </c>
      <c r="O91" s="186">
        <f t="shared" si="21"/>
        <v>15.259820400000001</v>
      </c>
      <c r="P91" s="183">
        <f t="shared" si="18"/>
        <v>4.4999999999999999E-4</v>
      </c>
      <c r="Q91" s="42">
        <f t="shared" si="22"/>
        <v>5.3756999999999992E-2</v>
      </c>
    </row>
    <row r="92" spans="1:17" ht="22.5" x14ac:dyDescent="0.25">
      <c r="A92" s="346"/>
      <c r="B92" s="162" t="s">
        <v>105</v>
      </c>
      <c r="C92" s="163" t="s">
        <v>1087</v>
      </c>
      <c r="D92" s="163" t="s">
        <v>1112</v>
      </c>
      <c r="E92" s="163" t="s">
        <v>1113</v>
      </c>
      <c r="F92" s="163" t="s">
        <v>1114</v>
      </c>
      <c r="G92" s="163" t="s">
        <v>1111</v>
      </c>
      <c r="H92" s="168">
        <v>95</v>
      </c>
      <c r="I92" s="165">
        <v>6.6</v>
      </c>
      <c r="J92" s="168">
        <f t="shared" si="23"/>
        <v>627</v>
      </c>
      <c r="K92" s="40">
        <f t="shared" si="13"/>
        <v>31.35</v>
      </c>
      <c r="L92" s="40">
        <f t="shared" si="14"/>
        <v>0.05</v>
      </c>
      <c r="M92" s="186">
        <f t="shared" si="15"/>
        <v>1.5675000000000001</v>
      </c>
      <c r="N92" s="205">
        <f t="shared" si="16"/>
        <v>2.5548000000000002</v>
      </c>
      <c r="O92" s="186">
        <f t="shared" si="21"/>
        <v>4.0046490000000006</v>
      </c>
      <c r="P92" s="183">
        <f t="shared" si="18"/>
        <v>4.4999999999999999E-4</v>
      </c>
      <c r="Q92" s="42">
        <f t="shared" si="22"/>
        <v>1.41075E-2</v>
      </c>
    </row>
    <row r="93" spans="1:17" x14ac:dyDescent="0.25">
      <c r="A93" s="346">
        <v>9</v>
      </c>
      <c r="B93" s="162" t="s">
        <v>108</v>
      </c>
      <c r="C93" s="163" t="s">
        <v>1115</v>
      </c>
      <c r="D93" s="163" t="s">
        <v>1116</v>
      </c>
      <c r="E93" s="163" t="s">
        <v>1117</v>
      </c>
      <c r="F93" s="163" t="s">
        <v>1118</v>
      </c>
      <c r="G93" s="163" t="s">
        <v>1119</v>
      </c>
      <c r="H93" s="165">
        <v>459</v>
      </c>
      <c r="I93" s="165">
        <v>6.6</v>
      </c>
      <c r="J93" s="168">
        <f t="shared" ref="J93:J101" si="24">I93*H93</f>
        <v>3029.3999999999996</v>
      </c>
      <c r="K93" s="40">
        <f t="shared" ref="K93:K114" si="25">J93*$K$3</f>
        <v>151.47</v>
      </c>
      <c r="L93" s="40">
        <f t="shared" ref="L93:L114" si="26">$L$3</f>
        <v>0.05</v>
      </c>
      <c r="M93" s="186">
        <f t="shared" ref="M93:M114" si="27">K93*L93</f>
        <v>7.5735000000000001</v>
      </c>
      <c r="N93" s="205">
        <f t="shared" ref="N93:N114" si="28">$N$3</f>
        <v>2.5548000000000002</v>
      </c>
      <c r="O93" s="186">
        <f t="shared" ref="O93:O101" si="29">N93*M93</f>
        <v>19.348777800000001</v>
      </c>
      <c r="P93" s="183">
        <f t="shared" ref="P93:P114" si="30">$P$3</f>
        <v>4.4999999999999999E-4</v>
      </c>
      <c r="Q93" s="42">
        <f t="shared" ref="Q93:Q101" si="31">P93*K93</f>
        <v>6.81615E-2</v>
      </c>
    </row>
    <row r="94" spans="1:17" x14ac:dyDescent="0.25">
      <c r="A94" s="346"/>
      <c r="B94" s="162" t="s">
        <v>1120</v>
      </c>
      <c r="C94" s="163" t="s">
        <v>1115</v>
      </c>
      <c r="D94" s="163" t="s">
        <v>1121</v>
      </c>
      <c r="E94" s="163" t="s">
        <v>1122</v>
      </c>
      <c r="F94" s="163" t="s">
        <v>1123</v>
      </c>
      <c r="G94" s="163" t="s">
        <v>1124</v>
      </c>
      <c r="H94" s="165">
        <v>866</v>
      </c>
      <c r="I94" s="165">
        <v>6.6</v>
      </c>
      <c r="J94" s="168">
        <f t="shared" si="24"/>
        <v>5715.5999999999995</v>
      </c>
      <c r="K94" s="40">
        <f t="shared" si="25"/>
        <v>285.77999999999997</v>
      </c>
      <c r="L94" s="40">
        <f t="shared" si="26"/>
        <v>0.05</v>
      </c>
      <c r="M94" s="186">
        <f t="shared" si="27"/>
        <v>14.289</v>
      </c>
      <c r="N94" s="205">
        <f t="shared" si="28"/>
        <v>2.5548000000000002</v>
      </c>
      <c r="O94" s="186">
        <f t="shared" si="29"/>
        <v>36.505537199999999</v>
      </c>
      <c r="P94" s="183">
        <f t="shared" si="30"/>
        <v>4.4999999999999999E-4</v>
      </c>
      <c r="Q94" s="42">
        <f t="shared" si="31"/>
        <v>0.12860099999999999</v>
      </c>
    </row>
    <row r="95" spans="1:17" ht="22.5" x14ac:dyDescent="0.25">
      <c r="A95" s="346"/>
      <c r="B95" s="162" t="s">
        <v>109</v>
      </c>
      <c r="C95" s="163" t="s">
        <v>1115</v>
      </c>
      <c r="D95" s="163" t="s">
        <v>1125</v>
      </c>
      <c r="E95" s="163" t="s">
        <v>1126</v>
      </c>
      <c r="F95" s="163" t="s">
        <v>1127</v>
      </c>
      <c r="G95" s="163" t="s">
        <v>1128</v>
      </c>
      <c r="H95" s="165">
        <v>732</v>
      </c>
      <c r="I95" s="165">
        <v>6.6</v>
      </c>
      <c r="J95" s="168">
        <f t="shared" si="24"/>
        <v>4831.2</v>
      </c>
      <c r="K95" s="40">
        <f t="shared" si="25"/>
        <v>241.56</v>
      </c>
      <c r="L95" s="40">
        <f t="shared" si="26"/>
        <v>0.05</v>
      </c>
      <c r="M95" s="186">
        <f t="shared" si="27"/>
        <v>12.078000000000001</v>
      </c>
      <c r="N95" s="205">
        <f t="shared" si="28"/>
        <v>2.5548000000000002</v>
      </c>
      <c r="O95" s="186">
        <f t="shared" si="29"/>
        <v>30.856874400000006</v>
      </c>
      <c r="P95" s="183">
        <f t="shared" si="30"/>
        <v>4.4999999999999999E-4</v>
      </c>
      <c r="Q95" s="42">
        <f t="shared" si="31"/>
        <v>0.10870199999999999</v>
      </c>
    </row>
    <row r="96" spans="1:17" ht="22.5" x14ac:dyDescent="0.25">
      <c r="A96" s="346"/>
      <c r="B96" s="162" t="s">
        <v>110</v>
      </c>
      <c r="C96" s="163" t="s">
        <v>1115</v>
      </c>
      <c r="D96" s="163" t="s">
        <v>1129</v>
      </c>
      <c r="E96" s="163" t="s">
        <v>1130</v>
      </c>
      <c r="F96" s="163" t="s">
        <v>1131</v>
      </c>
      <c r="G96" s="163" t="s">
        <v>1132</v>
      </c>
      <c r="H96" s="165">
        <v>823</v>
      </c>
      <c r="I96" s="165">
        <v>6.6</v>
      </c>
      <c r="J96" s="168">
        <f t="shared" si="24"/>
        <v>5431.7999999999993</v>
      </c>
      <c r="K96" s="40">
        <f t="shared" si="25"/>
        <v>271.58999999999997</v>
      </c>
      <c r="L96" s="40">
        <f t="shared" si="26"/>
        <v>0.05</v>
      </c>
      <c r="M96" s="186">
        <f t="shared" si="27"/>
        <v>13.579499999999999</v>
      </c>
      <c r="N96" s="205">
        <f t="shared" si="28"/>
        <v>2.5548000000000002</v>
      </c>
      <c r="O96" s="186">
        <f t="shared" si="29"/>
        <v>34.692906600000001</v>
      </c>
      <c r="P96" s="183">
        <f t="shared" si="30"/>
        <v>4.4999999999999999E-4</v>
      </c>
      <c r="Q96" s="42">
        <f t="shared" si="31"/>
        <v>0.12221549999999999</v>
      </c>
    </row>
    <row r="97" spans="1:17" ht="33.75" x14ac:dyDescent="0.25">
      <c r="A97" s="346"/>
      <c r="B97" s="162" t="s">
        <v>111</v>
      </c>
      <c r="C97" s="163" t="s">
        <v>1115</v>
      </c>
      <c r="D97" s="163" t="s">
        <v>1133</v>
      </c>
      <c r="E97" s="163" t="s">
        <v>1134</v>
      </c>
      <c r="F97" s="163" t="s">
        <v>1135</v>
      </c>
      <c r="G97" s="163" t="s">
        <v>1136</v>
      </c>
      <c r="H97" s="165">
        <v>165</v>
      </c>
      <c r="I97" s="165">
        <v>6.6</v>
      </c>
      <c r="J97" s="168">
        <f t="shared" si="24"/>
        <v>1089</v>
      </c>
      <c r="K97" s="40">
        <f t="shared" si="25"/>
        <v>54.45</v>
      </c>
      <c r="L97" s="40">
        <f t="shared" si="26"/>
        <v>0.05</v>
      </c>
      <c r="M97" s="186">
        <f t="shared" si="27"/>
        <v>2.7225000000000001</v>
      </c>
      <c r="N97" s="205">
        <f t="shared" si="28"/>
        <v>2.5548000000000002</v>
      </c>
      <c r="O97" s="186">
        <f t="shared" si="29"/>
        <v>6.9554430000000007</v>
      </c>
      <c r="P97" s="183">
        <f t="shared" si="30"/>
        <v>4.4999999999999999E-4</v>
      </c>
      <c r="Q97" s="42">
        <f t="shared" si="31"/>
        <v>2.45025E-2</v>
      </c>
    </row>
    <row r="98" spans="1:17" ht="22.5" x14ac:dyDescent="0.25">
      <c r="A98" s="346"/>
      <c r="B98" s="162" t="s">
        <v>112</v>
      </c>
      <c r="C98" s="163" t="s">
        <v>1115</v>
      </c>
      <c r="D98" s="163" t="s">
        <v>1137</v>
      </c>
      <c r="E98" s="163" t="s">
        <v>1138</v>
      </c>
      <c r="F98" s="163" t="s">
        <v>1139</v>
      </c>
      <c r="G98" s="163" t="s">
        <v>1140</v>
      </c>
      <c r="H98" s="165">
        <v>642</v>
      </c>
      <c r="I98" s="165">
        <v>6.6</v>
      </c>
      <c r="J98" s="168">
        <f t="shared" si="24"/>
        <v>4237.2</v>
      </c>
      <c r="K98" s="40">
        <f t="shared" si="25"/>
        <v>211.86</v>
      </c>
      <c r="L98" s="40">
        <f t="shared" si="26"/>
        <v>0.05</v>
      </c>
      <c r="M98" s="186">
        <f t="shared" si="27"/>
        <v>10.593000000000002</v>
      </c>
      <c r="N98" s="205">
        <f t="shared" si="28"/>
        <v>2.5548000000000002</v>
      </c>
      <c r="O98" s="186">
        <f t="shared" si="29"/>
        <v>27.062996400000007</v>
      </c>
      <c r="P98" s="183">
        <f t="shared" si="30"/>
        <v>4.4999999999999999E-4</v>
      </c>
      <c r="Q98" s="42">
        <f t="shared" si="31"/>
        <v>9.5337000000000005E-2</v>
      </c>
    </row>
    <row r="99" spans="1:17" ht="22.5" x14ac:dyDescent="0.25">
      <c r="A99" s="346"/>
      <c r="B99" s="162" t="s">
        <v>113</v>
      </c>
      <c r="C99" s="163" t="s">
        <v>1115</v>
      </c>
      <c r="D99" s="163" t="s">
        <v>1141</v>
      </c>
      <c r="E99" s="163" t="s">
        <v>1142</v>
      </c>
      <c r="F99" s="163" t="s">
        <v>1143</v>
      </c>
      <c r="G99" s="163" t="s">
        <v>1144</v>
      </c>
      <c r="H99" s="165">
        <v>760</v>
      </c>
      <c r="I99" s="165">
        <v>6.6</v>
      </c>
      <c r="J99" s="168">
        <f t="shared" si="24"/>
        <v>5016</v>
      </c>
      <c r="K99" s="40">
        <f t="shared" si="25"/>
        <v>250.8</v>
      </c>
      <c r="L99" s="40">
        <f t="shared" si="26"/>
        <v>0.05</v>
      </c>
      <c r="M99" s="186">
        <f t="shared" si="27"/>
        <v>12.540000000000001</v>
      </c>
      <c r="N99" s="205">
        <f t="shared" si="28"/>
        <v>2.5548000000000002</v>
      </c>
      <c r="O99" s="186">
        <f t="shared" si="29"/>
        <v>32.037192000000005</v>
      </c>
      <c r="P99" s="183">
        <f t="shared" si="30"/>
        <v>4.4999999999999999E-4</v>
      </c>
      <c r="Q99" s="42">
        <f t="shared" si="31"/>
        <v>0.11286</v>
      </c>
    </row>
    <row r="100" spans="1:17" x14ac:dyDescent="0.25">
      <c r="A100" s="346"/>
      <c r="B100" s="162" t="s">
        <v>39</v>
      </c>
      <c r="C100" s="163" t="s">
        <v>1115</v>
      </c>
      <c r="D100" s="163" t="s">
        <v>1145</v>
      </c>
      <c r="E100" s="163" t="s">
        <v>1146</v>
      </c>
      <c r="F100" s="163" t="s">
        <v>1147</v>
      </c>
      <c r="G100" s="163" t="s">
        <v>1148</v>
      </c>
      <c r="H100" s="165">
        <v>245</v>
      </c>
      <c r="I100" s="165">
        <v>6.6</v>
      </c>
      <c r="J100" s="168">
        <f t="shared" si="24"/>
        <v>1617</v>
      </c>
      <c r="K100" s="40">
        <f t="shared" si="25"/>
        <v>80.850000000000009</v>
      </c>
      <c r="L100" s="40">
        <f t="shared" si="26"/>
        <v>0.05</v>
      </c>
      <c r="M100" s="186">
        <f t="shared" si="27"/>
        <v>4.0425000000000004</v>
      </c>
      <c r="N100" s="205">
        <f t="shared" si="28"/>
        <v>2.5548000000000002</v>
      </c>
      <c r="O100" s="186">
        <f t="shared" si="29"/>
        <v>10.327779000000001</v>
      </c>
      <c r="P100" s="183">
        <f t="shared" si="30"/>
        <v>4.4999999999999999E-4</v>
      </c>
      <c r="Q100" s="42">
        <f t="shared" si="31"/>
        <v>3.6382500000000005E-2</v>
      </c>
    </row>
    <row r="101" spans="1:17" ht="22.5" x14ac:dyDescent="0.25">
      <c r="A101" s="346"/>
      <c r="B101" s="162" t="s">
        <v>114</v>
      </c>
      <c r="C101" s="163" t="s">
        <v>1115</v>
      </c>
      <c r="D101" s="163" t="s">
        <v>1149</v>
      </c>
      <c r="E101" s="163" t="s">
        <v>1150</v>
      </c>
      <c r="F101" s="163" t="s">
        <v>1151</v>
      </c>
      <c r="G101" s="163" t="s">
        <v>1152</v>
      </c>
      <c r="H101" s="165">
        <v>217</v>
      </c>
      <c r="I101" s="165">
        <v>6.6</v>
      </c>
      <c r="J101" s="168">
        <f t="shared" si="24"/>
        <v>1432.1999999999998</v>
      </c>
      <c r="K101" s="40">
        <f t="shared" si="25"/>
        <v>71.61</v>
      </c>
      <c r="L101" s="40">
        <f t="shared" si="26"/>
        <v>0.05</v>
      </c>
      <c r="M101" s="186">
        <f t="shared" si="27"/>
        <v>3.5805000000000002</v>
      </c>
      <c r="N101" s="205">
        <f t="shared" si="28"/>
        <v>2.5548000000000002</v>
      </c>
      <c r="O101" s="186">
        <f t="shared" si="29"/>
        <v>9.147461400000001</v>
      </c>
      <c r="P101" s="183">
        <f t="shared" si="30"/>
        <v>4.4999999999999999E-4</v>
      </c>
      <c r="Q101" s="42">
        <f t="shared" si="31"/>
        <v>3.2224499999999996E-2</v>
      </c>
    </row>
    <row r="102" spans="1:17" x14ac:dyDescent="0.25">
      <c r="A102" s="345" t="s">
        <v>0</v>
      </c>
      <c r="B102" s="345"/>
      <c r="C102" s="345"/>
      <c r="D102" s="345"/>
      <c r="E102" s="345"/>
      <c r="F102" s="345"/>
      <c r="G102" s="345"/>
      <c r="H102" s="345"/>
      <c r="I102" s="345"/>
      <c r="J102" s="345"/>
      <c r="K102" s="40"/>
      <c r="L102" s="40"/>
      <c r="M102" s="186"/>
      <c r="N102" s="205"/>
      <c r="O102" s="186"/>
      <c r="P102" s="183"/>
      <c r="Q102" s="42"/>
    </row>
    <row r="103" spans="1:17" ht="36" x14ac:dyDescent="0.25">
      <c r="A103" s="363" t="s">
        <v>1</v>
      </c>
      <c r="B103" s="363" t="s">
        <v>2</v>
      </c>
      <c r="C103" s="363" t="s">
        <v>254</v>
      </c>
      <c r="D103" s="363" t="s">
        <v>3</v>
      </c>
      <c r="E103" s="363"/>
      <c r="F103" s="363"/>
      <c r="G103" s="363"/>
      <c r="H103" s="201" t="s">
        <v>270</v>
      </c>
      <c r="I103" s="201" t="s">
        <v>271</v>
      </c>
      <c r="J103" s="201" t="s">
        <v>6</v>
      </c>
      <c r="K103" s="85" t="s">
        <v>1268</v>
      </c>
      <c r="L103" s="85" t="s">
        <v>1269</v>
      </c>
      <c r="M103" s="85" t="s">
        <v>352</v>
      </c>
      <c r="N103" s="351" t="s">
        <v>1266</v>
      </c>
      <c r="O103" s="351"/>
      <c r="P103" s="365" t="s">
        <v>1267</v>
      </c>
      <c r="Q103" s="366"/>
    </row>
    <row r="104" spans="1:17" x14ac:dyDescent="0.25">
      <c r="A104" s="363"/>
      <c r="B104" s="363"/>
      <c r="C104" s="363"/>
      <c r="D104" s="363" t="s">
        <v>7</v>
      </c>
      <c r="E104" s="363"/>
      <c r="F104" s="363" t="s">
        <v>8</v>
      </c>
      <c r="G104" s="363"/>
      <c r="H104" s="201" t="s">
        <v>9</v>
      </c>
      <c r="I104" s="201" t="s">
        <v>9</v>
      </c>
      <c r="J104" s="201" t="s">
        <v>10</v>
      </c>
      <c r="K104" s="86">
        <v>0.05</v>
      </c>
      <c r="L104" s="157">
        <v>0.05</v>
      </c>
      <c r="M104" s="157" t="s">
        <v>360</v>
      </c>
      <c r="N104" s="204">
        <v>2.5548000000000002</v>
      </c>
      <c r="O104" s="157" t="s">
        <v>361</v>
      </c>
      <c r="P104" s="156">
        <v>4.4999999999999999E-4</v>
      </c>
      <c r="Q104" s="156" t="s">
        <v>361</v>
      </c>
    </row>
    <row r="105" spans="1:17" ht="22.5" x14ac:dyDescent="0.25">
      <c r="A105" s="167">
        <v>9</v>
      </c>
      <c r="B105" s="162" t="s">
        <v>115</v>
      </c>
      <c r="C105" s="163" t="s">
        <v>1115</v>
      </c>
      <c r="D105" s="163" t="s">
        <v>1153</v>
      </c>
      <c r="E105" s="163" t="s">
        <v>1154</v>
      </c>
      <c r="F105" s="163" t="s">
        <v>1155</v>
      </c>
      <c r="G105" s="163" t="s">
        <v>1156</v>
      </c>
      <c r="H105" s="165">
        <v>156</v>
      </c>
      <c r="I105" s="165">
        <v>6.6</v>
      </c>
      <c r="J105" s="168">
        <f>I105*H105</f>
        <v>1029.5999999999999</v>
      </c>
      <c r="K105" s="40">
        <f t="shared" si="25"/>
        <v>51.48</v>
      </c>
      <c r="L105" s="40">
        <f t="shared" si="26"/>
        <v>0.05</v>
      </c>
      <c r="M105" s="186">
        <f t="shared" si="27"/>
        <v>2.5739999999999998</v>
      </c>
      <c r="N105" s="205">
        <f t="shared" si="28"/>
        <v>2.5548000000000002</v>
      </c>
      <c r="O105" s="186">
        <f t="shared" ref="O105:O114" si="32">N105*M105</f>
        <v>6.5760551999999999</v>
      </c>
      <c r="P105" s="183">
        <f t="shared" si="30"/>
        <v>4.4999999999999999E-4</v>
      </c>
      <c r="Q105" s="42">
        <f t="shared" ref="Q105:Q114" si="33">P105*K105</f>
        <v>2.3165999999999999E-2</v>
      </c>
    </row>
    <row r="106" spans="1:17" ht="33.75" x14ac:dyDescent="0.25">
      <c r="A106" s="346">
        <v>10</v>
      </c>
      <c r="B106" s="162" t="s">
        <v>116</v>
      </c>
      <c r="C106" s="163" t="s">
        <v>1157</v>
      </c>
      <c r="D106" s="163" t="s">
        <v>1158</v>
      </c>
      <c r="E106" s="163" t="s">
        <v>1159</v>
      </c>
      <c r="F106" s="163" t="s">
        <v>1160</v>
      </c>
      <c r="G106" s="163" t="s">
        <v>1161</v>
      </c>
      <c r="H106" s="165">
        <v>353</v>
      </c>
      <c r="I106" s="165">
        <v>6.6</v>
      </c>
      <c r="J106" s="168">
        <f t="shared" ref="J106:J114" si="34">I106*H106</f>
        <v>2329.7999999999997</v>
      </c>
      <c r="K106" s="40">
        <f t="shared" si="25"/>
        <v>116.49</v>
      </c>
      <c r="L106" s="40">
        <f t="shared" si="26"/>
        <v>0.05</v>
      </c>
      <c r="M106" s="186">
        <f t="shared" si="27"/>
        <v>5.8245000000000005</v>
      </c>
      <c r="N106" s="205">
        <f t="shared" si="28"/>
        <v>2.5548000000000002</v>
      </c>
      <c r="O106" s="186">
        <f t="shared" si="32"/>
        <v>14.880432600000002</v>
      </c>
      <c r="P106" s="183">
        <f t="shared" si="30"/>
        <v>4.4999999999999999E-4</v>
      </c>
      <c r="Q106" s="42">
        <f t="shared" si="33"/>
        <v>5.2420499999999995E-2</v>
      </c>
    </row>
    <row r="107" spans="1:17" ht="22.5" x14ac:dyDescent="0.25">
      <c r="A107" s="346"/>
      <c r="B107" s="162" t="s">
        <v>117</v>
      </c>
      <c r="C107" s="163" t="s">
        <v>1157</v>
      </c>
      <c r="D107" s="163" t="s">
        <v>1162</v>
      </c>
      <c r="E107" s="163" t="s">
        <v>1163</v>
      </c>
      <c r="F107" s="163" t="s">
        <v>1164</v>
      </c>
      <c r="G107" s="163" t="s">
        <v>1165</v>
      </c>
      <c r="H107" s="165">
        <v>357</v>
      </c>
      <c r="I107" s="165">
        <v>6.6</v>
      </c>
      <c r="J107" s="168">
        <f t="shared" si="34"/>
        <v>2356.1999999999998</v>
      </c>
      <c r="K107" s="40">
        <f t="shared" si="25"/>
        <v>117.81</v>
      </c>
      <c r="L107" s="40">
        <f t="shared" si="26"/>
        <v>0.05</v>
      </c>
      <c r="M107" s="186">
        <f t="shared" si="27"/>
        <v>5.8905000000000003</v>
      </c>
      <c r="N107" s="205">
        <f t="shared" si="28"/>
        <v>2.5548000000000002</v>
      </c>
      <c r="O107" s="186">
        <f t="shared" si="32"/>
        <v>15.049049400000001</v>
      </c>
      <c r="P107" s="183">
        <f t="shared" si="30"/>
        <v>4.4999999999999999E-4</v>
      </c>
      <c r="Q107" s="42">
        <f t="shared" si="33"/>
        <v>5.3014499999999999E-2</v>
      </c>
    </row>
    <row r="108" spans="1:17" ht="33.75" x14ac:dyDescent="0.25">
      <c r="A108" s="346"/>
      <c r="B108" s="162" t="s">
        <v>118</v>
      </c>
      <c r="C108" s="163" t="s">
        <v>1157</v>
      </c>
      <c r="D108" s="163" t="s">
        <v>1166</v>
      </c>
      <c r="E108" s="163" t="s">
        <v>1167</v>
      </c>
      <c r="F108" s="163" t="s">
        <v>1168</v>
      </c>
      <c r="G108" s="163" t="s">
        <v>1169</v>
      </c>
      <c r="H108" s="165">
        <v>211</v>
      </c>
      <c r="I108" s="165">
        <v>6.6</v>
      </c>
      <c r="J108" s="168">
        <f t="shared" si="34"/>
        <v>1392.6</v>
      </c>
      <c r="K108" s="40">
        <f t="shared" si="25"/>
        <v>69.63</v>
      </c>
      <c r="L108" s="40">
        <f t="shared" si="26"/>
        <v>0.05</v>
      </c>
      <c r="M108" s="186">
        <f t="shared" si="27"/>
        <v>3.4815</v>
      </c>
      <c r="N108" s="205">
        <f t="shared" si="28"/>
        <v>2.5548000000000002</v>
      </c>
      <c r="O108" s="186">
        <f t="shared" si="32"/>
        <v>8.894536200000001</v>
      </c>
      <c r="P108" s="183">
        <f t="shared" si="30"/>
        <v>4.4999999999999999E-4</v>
      </c>
      <c r="Q108" s="42">
        <f t="shared" si="33"/>
        <v>3.13335E-2</v>
      </c>
    </row>
    <row r="109" spans="1:17" ht="33.75" x14ac:dyDescent="0.25">
      <c r="A109" s="346"/>
      <c r="B109" s="162" t="s">
        <v>1170</v>
      </c>
      <c r="C109" s="163" t="s">
        <v>1157</v>
      </c>
      <c r="D109" s="163" t="s">
        <v>1171</v>
      </c>
      <c r="E109" s="163" t="s">
        <v>1172</v>
      </c>
      <c r="F109" s="163" t="s">
        <v>1173</v>
      </c>
      <c r="G109" s="163" t="s">
        <v>1174</v>
      </c>
      <c r="H109" s="165">
        <v>271</v>
      </c>
      <c r="I109" s="165">
        <v>6.6</v>
      </c>
      <c r="J109" s="168">
        <f t="shared" si="34"/>
        <v>1788.6</v>
      </c>
      <c r="K109" s="40">
        <f t="shared" si="25"/>
        <v>89.43</v>
      </c>
      <c r="L109" s="40">
        <f t="shared" si="26"/>
        <v>0.05</v>
      </c>
      <c r="M109" s="186">
        <f t="shared" si="27"/>
        <v>4.4715000000000007</v>
      </c>
      <c r="N109" s="205">
        <f t="shared" si="28"/>
        <v>2.5548000000000002</v>
      </c>
      <c r="O109" s="186">
        <f t="shared" si="32"/>
        <v>11.423788200000002</v>
      </c>
      <c r="P109" s="183">
        <f t="shared" si="30"/>
        <v>4.4999999999999999E-4</v>
      </c>
      <c r="Q109" s="42">
        <f t="shared" si="33"/>
        <v>4.0243500000000001E-2</v>
      </c>
    </row>
    <row r="110" spans="1:17" ht="22.5" x14ac:dyDescent="0.25">
      <c r="A110" s="346"/>
      <c r="B110" s="162" t="s">
        <v>119</v>
      </c>
      <c r="C110" s="163" t="s">
        <v>1157</v>
      </c>
      <c r="D110" s="163" t="s">
        <v>1175</v>
      </c>
      <c r="E110" s="163" t="s">
        <v>1176</v>
      </c>
      <c r="F110" s="163" t="s">
        <v>1177</v>
      </c>
      <c r="G110" s="163" t="s">
        <v>1178</v>
      </c>
      <c r="H110" s="165">
        <v>325</v>
      </c>
      <c r="I110" s="165">
        <v>6.6</v>
      </c>
      <c r="J110" s="168">
        <f t="shared" si="34"/>
        <v>2145</v>
      </c>
      <c r="K110" s="40">
        <f t="shared" si="25"/>
        <v>107.25</v>
      </c>
      <c r="L110" s="40">
        <f t="shared" si="26"/>
        <v>0.05</v>
      </c>
      <c r="M110" s="186">
        <f t="shared" si="27"/>
        <v>5.3625000000000007</v>
      </c>
      <c r="N110" s="205">
        <f t="shared" si="28"/>
        <v>2.5548000000000002</v>
      </c>
      <c r="O110" s="186">
        <f t="shared" si="32"/>
        <v>13.700115000000002</v>
      </c>
      <c r="P110" s="183">
        <f t="shared" si="30"/>
        <v>4.4999999999999999E-4</v>
      </c>
      <c r="Q110" s="42">
        <f t="shared" si="33"/>
        <v>4.82625E-2</v>
      </c>
    </row>
    <row r="111" spans="1:17" ht="22.5" x14ac:dyDescent="0.25">
      <c r="A111" s="346"/>
      <c r="B111" s="162" t="s">
        <v>120</v>
      </c>
      <c r="C111" s="163" t="s">
        <v>1157</v>
      </c>
      <c r="D111" s="163" t="s">
        <v>1179</v>
      </c>
      <c r="E111" s="163" t="s">
        <v>1180</v>
      </c>
      <c r="F111" s="163" t="s">
        <v>1181</v>
      </c>
      <c r="G111" s="163" t="s">
        <v>1182</v>
      </c>
      <c r="H111" s="165">
        <v>378</v>
      </c>
      <c r="I111" s="165">
        <v>6.6</v>
      </c>
      <c r="J111" s="168">
        <f t="shared" si="34"/>
        <v>2494.7999999999997</v>
      </c>
      <c r="K111" s="40">
        <f t="shared" si="25"/>
        <v>124.74</v>
      </c>
      <c r="L111" s="40">
        <f t="shared" si="26"/>
        <v>0.05</v>
      </c>
      <c r="M111" s="186">
        <f t="shared" si="27"/>
        <v>6.2370000000000001</v>
      </c>
      <c r="N111" s="205">
        <f t="shared" si="28"/>
        <v>2.5548000000000002</v>
      </c>
      <c r="O111" s="186">
        <f t="shared" si="32"/>
        <v>15.934287600000001</v>
      </c>
      <c r="P111" s="183">
        <f t="shared" si="30"/>
        <v>4.4999999999999999E-4</v>
      </c>
      <c r="Q111" s="42">
        <f t="shared" si="33"/>
        <v>5.6132999999999995E-2</v>
      </c>
    </row>
    <row r="112" spans="1:17" ht="22.5" x14ac:dyDescent="0.25">
      <c r="A112" s="346"/>
      <c r="B112" s="162" t="s">
        <v>121</v>
      </c>
      <c r="C112" s="163" t="s">
        <v>1157</v>
      </c>
      <c r="D112" s="163" t="s">
        <v>1183</v>
      </c>
      <c r="E112" s="163" t="s">
        <v>1184</v>
      </c>
      <c r="F112" s="163" t="s">
        <v>1185</v>
      </c>
      <c r="G112" s="163" t="s">
        <v>1186</v>
      </c>
      <c r="H112" s="165">
        <v>356</v>
      </c>
      <c r="I112" s="165">
        <v>6.6</v>
      </c>
      <c r="J112" s="168">
        <f t="shared" si="34"/>
        <v>2349.6</v>
      </c>
      <c r="K112" s="40">
        <f t="shared" si="25"/>
        <v>117.48</v>
      </c>
      <c r="L112" s="40">
        <f t="shared" si="26"/>
        <v>0.05</v>
      </c>
      <c r="M112" s="186">
        <f t="shared" si="27"/>
        <v>5.8740000000000006</v>
      </c>
      <c r="N112" s="205">
        <f t="shared" si="28"/>
        <v>2.5548000000000002</v>
      </c>
      <c r="O112" s="186">
        <f t="shared" si="32"/>
        <v>15.006895200000002</v>
      </c>
      <c r="P112" s="183">
        <f t="shared" si="30"/>
        <v>4.4999999999999999E-4</v>
      </c>
      <c r="Q112" s="42">
        <f t="shared" si="33"/>
        <v>5.2866000000000003E-2</v>
      </c>
    </row>
    <row r="113" spans="1:17" ht="22.5" x14ac:dyDescent="0.25">
      <c r="A113" s="346"/>
      <c r="B113" s="162" t="s">
        <v>116</v>
      </c>
      <c r="C113" s="163" t="s">
        <v>1157</v>
      </c>
      <c r="D113" s="163" t="s">
        <v>1187</v>
      </c>
      <c r="E113" s="163" t="s">
        <v>1188</v>
      </c>
      <c r="F113" s="163" t="s">
        <v>1189</v>
      </c>
      <c r="G113" s="163" t="s">
        <v>1190</v>
      </c>
      <c r="H113" s="165">
        <v>212</v>
      </c>
      <c r="I113" s="165">
        <v>6.6</v>
      </c>
      <c r="J113" s="168">
        <f t="shared" si="34"/>
        <v>1399.1999999999998</v>
      </c>
      <c r="K113" s="40">
        <f t="shared" si="25"/>
        <v>69.959999999999994</v>
      </c>
      <c r="L113" s="40">
        <f t="shared" si="26"/>
        <v>0.05</v>
      </c>
      <c r="M113" s="186">
        <f t="shared" si="27"/>
        <v>3.4979999999999998</v>
      </c>
      <c r="N113" s="205">
        <f t="shared" si="28"/>
        <v>2.5548000000000002</v>
      </c>
      <c r="O113" s="186">
        <f t="shared" si="32"/>
        <v>8.9366903999999998</v>
      </c>
      <c r="P113" s="183">
        <f t="shared" si="30"/>
        <v>4.4999999999999999E-4</v>
      </c>
      <c r="Q113" s="42">
        <f t="shared" si="33"/>
        <v>3.1481999999999996E-2</v>
      </c>
    </row>
    <row r="114" spans="1:17" ht="33.75" x14ac:dyDescent="0.25">
      <c r="A114" s="346"/>
      <c r="B114" s="162" t="s">
        <v>122</v>
      </c>
      <c r="C114" s="163" t="s">
        <v>1157</v>
      </c>
      <c r="D114" s="163" t="s">
        <v>1191</v>
      </c>
      <c r="E114" s="163" t="s">
        <v>1192</v>
      </c>
      <c r="F114" s="163" t="s">
        <v>1193</v>
      </c>
      <c r="G114" s="163" t="s">
        <v>1194</v>
      </c>
      <c r="H114" s="165">
        <v>185</v>
      </c>
      <c r="I114" s="165">
        <v>6.6</v>
      </c>
      <c r="J114" s="168">
        <f t="shared" si="34"/>
        <v>1221</v>
      </c>
      <c r="K114" s="40">
        <f t="shared" si="25"/>
        <v>61.050000000000004</v>
      </c>
      <c r="L114" s="40">
        <f t="shared" si="26"/>
        <v>0.05</v>
      </c>
      <c r="M114" s="186">
        <f t="shared" si="27"/>
        <v>3.0525000000000002</v>
      </c>
      <c r="N114" s="205">
        <f t="shared" si="28"/>
        <v>2.5548000000000002</v>
      </c>
      <c r="O114" s="186">
        <f t="shared" si="32"/>
        <v>7.7985270000000009</v>
      </c>
      <c r="P114" s="183">
        <f t="shared" si="30"/>
        <v>4.4999999999999999E-4</v>
      </c>
      <c r="Q114" s="42">
        <f t="shared" si="33"/>
        <v>2.74725E-2</v>
      </c>
    </row>
    <row r="115" spans="1:17" x14ac:dyDescent="0.25">
      <c r="A115" s="345" t="s">
        <v>0</v>
      </c>
      <c r="B115" s="345"/>
      <c r="C115" s="345"/>
      <c r="D115" s="345"/>
      <c r="E115" s="345"/>
      <c r="F115" s="345"/>
      <c r="G115" s="345"/>
      <c r="H115" s="345"/>
      <c r="I115" s="345"/>
      <c r="J115" s="345"/>
      <c r="K115" s="40"/>
      <c r="L115" s="40"/>
      <c r="M115" s="186"/>
      <c r="N115" s="205"/>
      <c r="O115" s="186"/>
      <c r="P115" s="183"/>
      <c r="Q115" s="42"/>
    </row>
    <row r="116" spans="1:17" ht="36" x14ac:dyDescent="0.25">
      <c r="A116" s="363" t="s">
        <v>1</v>
      </c>
      <c r="B116" s="363" t="s">
        <v>2</v>
      </c>
      <c r="C116" s="363" t="s">
        <v>254</v>
      </c>
      <c r="D116" s="363" t="s">
        <v>3</v>
      </c>
      <c r="E116" s="363"/>
      <c r="F116" s="363"/>
      <c r="G116" s="363"/>
      <c r="H116" s="201" t="s">
        <v>270</v>
      </c>
      <c r="I116" s="201" t="s">
        <v>271</v>
      </c>
      <c r="J116" s="201" t="s">
        <v>6</v>
      </c>
      <c r="K116" s="85" t="s">
        <v>1268</v>
      </c>
      <c r="L116" s="85" t="s">
        <v>1269</v>
      </c>
      <c r="M116" s="85" t="s">
        <v>352</v>
      </c>
      <c r="N116" s="351" t="s">
        <v>1266</v>
      </c>
      <c r="O116" s="351"/>
      <c r="P116" s="365" t="s">
        <v>1267</v>
      </c>
      <c r="Q116" s="366"/>
    </row>
    <row r="117" spans="1:17" x14ac:dyDescent="0.25">
      <c r="A117" s="363"/>
      <c r="B117" s="363"/>
      <c r="C117" s="363"/>
      <c r="D117" s="363" t="s">
        <v>7</v>
      </c>
      <c r="E117" s="363"/>
      <c r="F117" s="363" t="s">
        <v>8</v>
      </c>
      <c r="G117" s="363"/>
      <c r="H117" s="201" t="s">
        <v>9</v>
      </c>
      <c r="I117" s="201" t="s">
        <v>9</v>
      </c>
      <c r="J117" s="201" t="s">
        <v>10</v>
      </c>
      <c r="K117" s="86">
        <v>0.05</v>
      </c>
      <c r="L117" s="157">
        <v>0.05</v>
      </c>
      <c r="M117" s="157" t="s">
        <v>360</v>
      </c>
      <c r="N117" s="204">
        <v>2.5548000000000002</v>
      </c>
      <c r="O117" s="157" t="s">
        <v>361</v>
      </c>
      <c r="P117" s="156">
        <v>4.4999999999999999E-4</v>
      </c>
      <c r="Q117" s="156" t="s">
        <v>361</v>
      </c>
    </row>
    <row r="118" spans="1:17" ht="22.5" x14ac:dyDescent="0.25">
      <c r="A118" s="346">
        <v>11</v>
      </c>
      <c r="B118" s="162" t="s">
        <v>126</v>
      </c>
      <c r="C118" s="163" t="s">
        <v>1195</v>
      </c>
      <c r="D118" s="163" t="s">
        <v>1196</v>
      </c>
      <c r="E118" s="163" t="s">
        <v>1197</v>
      </c>
      <c r="F118" s="163" t="s">
        <v>1198</v>
      </c>
      <c r="G118" s="163" t="s">
        <v>1199</v>
      </c>
      <c r="H118" s="168">
        <v>278</v>
      </c>
      <c r="I118" s="165">
        <v>6.6</v>
      </c>
      <c r="J118" s="165">
        <f t="shared" ref="J118:J141" si="35">I118*H118</f>
        <v>1834.8</v>
      </c>
      <c r="K118" s="40">
        <f t="shared" ref="K118:K148" si="36">J118*$K$3</f>
        <v>91.740000000000009</v>
      </c>
      <c r="L118" s="40">
        <f t="shared" ref="L118:L148" si="37">$L$3</f>
        <v>0.05</v>
      </c>
      <c r="M118" s="186">
        <f t="shared" ref="M118:M148" si="38">K118*L118</f>
        <v>4.5870000000000006</v>
      </c>
      <c r="N118" s="205">
        <f t="shared" ref="N118:N148" si="39">$N$3</f>
        <v>2.5548000000000002</v>
      </c>
      <c r="O118" s="186">
        <f t="shared" ref="O118:O141" si="40">N118*M118</f>
        <v>11.718867600000003</v>
      </c>
      <c r="P118" s="183">
        <f t="shared" ref="P118:P148" si="41">$P$3</f>
        <v>4.4999999999999999E-4</v>
      </c>
      <c r="Q118" s="42">
        <f t="shared" ref="Q118:Q141" si="42">P118*K118</f>
        <v>4.1283E-2</v>
      </c>
    </row>
    <row r="119" spans="1:17" ht="22.5" x14ac:dyDescent="0.25">
      <c r="A119" s="346"/>
      <c r="B119" s="162" t="s">
        <v>122</v>
      </c>
      <c r="C119" s="163" t="s">
        <v>1195</v>
      </c>
      <c r="D119" s="163" t="s">
        <v>1200</v>
      </c>
      <c r="E119" s="163" t="s">
        <v>1201</v>
      </c>
      <c r="F119" s="163" t="s">
        <v>1202</v>
      </c>
      <c r="G119" s="163" t="s">
        <v>1203</v>
      </c>
      <c r="H119" s="168">
        <v>184</v>
      </c>
      <c r="I119" s="165">
        <v>6.6</v>
      </c>
      <c r="J119" s="165">
        <f t="shared" si="35"/>
        <v>1214.3999999999999</v>
      </c>
      <c r="K119" s="40">
        <f t="shared" si="36"/>
        <v>60.72</v>
      </c>
      <c r="L119" s="40">
        <f t="shared" si="37"/>
        <v>0.05</v>
      </c>
      <c r="M119" s="186">
        <f t="shared" si="38"/>
        <v>3.036</v>
      </c>
      <c r="N119" s="205">
        <f t="shared" si="39"/>
        <v>2.5548000000000002</v>
      </c>
      <c r="O119" s="186">
        <f t="shared" si="40"/>
        <v>7.7563728000000003</v>
      </c>
      <c r="P119" s="183">
        <f t="shared" si="41"/>
        <v>4.4999999999999999E-4</v>
      </c>
      <c r="Q119" s="42">
        <f t="shared" si="42"/>
        <v>2.7323999999999998E-2</v>
      </c>
    </row>
    <row r="120" spans="1:17" ht="22.5" x14ac:dyDescent="0.25">
      <c r="A120" s="346"/>
      <c r="B120" s="162" t="s">
        <v>127</v>
      </c>
      <c r="C120" s="163" t="s">
        <v>1195</v>
      </c>
      <c r="D120" s="163" t="s">
        <v>1204</v>
      </c>
      <c r="E120" s="163" t="s">
        <v>1205</v>
      </c>
      <c r="F120" s="163" t="s">
        <v>1206</v>
      </c>
      <c r="G120" s="163" t="s">
        <v>1207</v>
      </c>
      <c r="H120" s="168">
        <v>64</v>
      </c>
      <c r="I120" s="165">
        <v>6.6</v>
      </c>
      <c r="J120" s="165">
        <f t="shared" si="35"/>
        <v>422.4</v>
      </c>
      <c r="K120" s="40">
        <f t="shared" si="36"/>
        <v>21.12</v>
      </c>
      <c r="L120" s="40">
        <f t="shared" si="37"/>
        <v>0.05</v>
      </c>
      <c r="M120" s="186">
        <f t="shared" si="38"/>
        <v>1.056</v>
      </c>
      <c r="N120" s="205">
        <f t="shared" si="39"/>
        <v>2.5548000000000002</v>
      </c>
      <c r="O120" s="186">
        <f t="shared" si="40"/>
        <v>2.6978688000000002</v>
      </c>
      <c r="P120" s="183">
        <f t="shared" si="41"/>
        <v>4.4999999999999999E-4</v>
      </c>
      <c r="Q120" s="42">
        <f t="shared" si="42"/>
        <v>9.5040000000000003E-3</v>
      </c>
    </row>
    <row r="121" spans="1:17" ht="22.5" x14ac:dyDescent="0.25">
      <c r="A121" s="346"/>
      <c r="B121" s="162" t="s">
        <v>128</v>
      </c>
      <c r="C121" s="163" t="s">
        <v>1195</v>
      </c>
      <c r="D121" s="163" t="s">
        <v>1208</v>
      </c>
      <c r="E121" s="163" t="s">
        <v>1209</v>
      </c>
      <c r="F121" s="163" t="s">
        <v>1206</v>
      </c>
      <c r="G121" s="163" t="s">
        <v>1210</v>
      </c>
      <c r="H121" s="168">
        <v>1069</v>
      </c>
      <c r="I121" s="165">
        <v>6.6</v>
      </c>
      <c r="J121" s="165">
        <f t="shared" si="35"/>
        <v>7055.4</v>
      </c>
      <c r="K121" s="40">
        <f t="shared" si="36"/>
        <v>352.77</v>
      </c>
      <c r="L121" s="40">
        <f t="shared" si="37"/>
        <v>0.05</v>
      </c>
      <c r="M121" s="186">
        <f t="shared" si="38"/>
        <v>17.638500000000001</v>
      </c>
      <c r="N121" s="205">
        <f t="shared" si="39"/>
        <v>2.5548000000000002</v>
      </c>
      <c r="O121" s="186">
        <f t="shared" si="40"/>
        <v>45.062839800000006</v>
      </c>
      <c r="P121" s="183">
        <f t="shared" si="41"/>
        <v>4.4999999999999999E-4</v>
      </c>
      <c r="Q121" s="42">
        <f t="shared" si="42"/>
        <v>0.15874649999999998</v>
      </c>
    </row>
    <row r="122" spans="1:17" ht="22.5" x14ac:dyDescent="0.25">
      <c r="A122" s="346"/>
      <c r="B122" s="162" t="s">
        <v>21</v>
      </c>
      <c r="C122" s="163" t="s">
        <v>1195</v>
      </c>
      <c r="D122" s="163" t="s">
        <v>1211</v>
      </c>
      <c r="E122" s="163" t="s">
        <v>1212</v>
      </c>
      <c r="F122" s="163" t="s">
        <v>1213</v>
      </c>
      <c r="G122" s="163" t="s">
        <v>1214</v>
      </c>
      <c r="H122" s="168">
        <v>97</v>
      </c>
      <c r="I122" s="165">
        <v>6.6</v>
      </c>
      <c r="J122" s="165">
        <f t="shared" si="35"/>
        <v>640.19999999999993</v>
      </c>
      <c r="K122" s="40">
        <f t="shared" si="36"/>
        <v>32.01</v>
      </c>
      <c r="L122" s="40">
        <f t="shared" si="37"/>
        <v>0.05</v>
      </c>
      <c r="M122" s="186">
        <f t="shared" si="38"/>
        <v>1.6005</v>
      </c>
      <c r="N122" s="205">
        <f t="shared" si="39"/>
        <v>2.5548000000000002</v>
      </c>
      <c r="O122" s="186">
        <f t="shared" si="40"/>
        <v>4.0889574</v>
      </c>
      <c r="P122" s="183">
        <f t="shared" si="41"/>
        <v>4.4999999999999999E-4</v>
      </c>
      <c r="Q122" s="42">
        <f t="shared" si="42"/>
        <v>1.4404499999999999E-2</v>
      </c>
    </row>
    <row r="123" spans="1:17" ht="22.5" x14ac:dyDescent="0.25">
      <c r="A123" s="346"/>
      <c r="B123" s="162" t="s">
        <v>18</v>
      </c>
      <c r="C123" s="163" t="s">
        <v>1195</v>
      </c>
      <c r="D123" s="163" t="s">
        <v>1215</v>
      </c>
      <c r="E123" s="163" t="s">
        <v>1216</v>
      </c>
      <c r="F123" s="163" t="s">
        <v>1217</v>
      </c>
      <c r="G123" s="163" t="s">
        <v>1218</v>
      </c>
      <c r="H123" s="168">
        <v>339</v>
      </c>
      <c r="I123" s="165">
        <v>6.6</v>
      </c>
      <c r="J123" s="165">
        <f t="shared" si="35"/>
        <v>2237.4</v>
      </c>
      <c r="K123" s="40">
        <f t="shared" si="36"/>
        <v>111.87</v>
      </c>
      <c r="L123" s="40">
        <f t="shared" si="37"/>
        <v>0.05</v>
      </c>
      <c r="M123" s="186">
        <f t="shared" si="38"/>
        <v>5.5935000000000006</v>
      </c>
      <c r="N123" s="205">
        <f t="shared" si="39"/>
        <v>2.5548000000000002</v>
      </c>
      <c r="O123" s="186">
        <f t="shared" si="40"/>
        <v>14.290273800000003</v>
      </c>
      <c r="P123" s="183">
        <f t="shared" si="41"/>
        <v>4.4999999999999999E-4</v>
      </c>
      <c r="Q123" s="42">
        <f t="shared" si="42"/>
        <v>5.0341499999999997E-2</v>
      </c>
    </row>
    <row r="124" spans="1:17" ht="22.5" x14ac:dyDescent="0.25">
      <c r="A124" s="346"/>
      <c r="B124" s="162" t="s">
        <v>17</v>
      </c>
      <c r="C124" s="163" t="s">
        <v>1195</v>
      </c>
      <c r="D124" s="163" t="s">
        <v>1219</v>
      </c>
      <c r="E124" s="163" t="s">
        <v>1220</v>
      </c>
      <c r="F124" s="163" t="s">
        <v>1221</v>
      </c>
      <c r="G124" s="163" t="s">
        <v>1222</v>
      </c>
      <c r="H124" s="168">
        <v>38</v>
      </c>
      <c r="I124" s="165">
        <v>6.6</v>
      </c>
      <c r="J124" s="165">
        <f t="shared" si="35"/>
        <v>250.79999999999998</v>
      </c>
      <c r="K124" s="40">
        <f t="shared" si="36"/>
        <v>12.54</v>
      </c>
      <c r="L124" s="40">
        <f t="shared" si="37"/>
        <v>0.05</v>
      </c>
      <c r="M124" s="186">
        <f t="shared" si="38"/>
        <v>0.627</v>
      </c>
      <c r="N124" s="205">
        <f t="shared" si="39"/>
        <v>2.5548000000000002</v>
      </c>
      <c r="O124" s="186">
        <f t="shared" si="40"/>
        <v>1.6018596000000001</v>
      </c>
      <c r="P124" s="183">
        <f t="shared" si="41"/>
        <v>4.4999999999999999E-4</v>
      </c>
      <c r="Q124" s="42">
        <f t="shared" si="42"/>
        <v>5.6429999999999996E-3</v>
      </c>
    </row>
    <row r="125" spans="1:17" ht="22.5" x14ac:dyDescent="0.25">
      <c r="A125" s="346"/>
      <c r="B125" s="162" t="s">
        <v>129</v>
      </c>
      <c r="C125" s="163" t="s">
        <v>1195</v>
      </c>
      <c r="D125" s="163" t="s">
        <v>1223</v>
      </c>
      <c r="E125" s="163" t="s">
        <v>1224</v>
      </c>
      <c r="F125" s="163" t="s">
        <v>1225</v>
      </c>
      <c r="G125" s="163" t="s">
        <v>1226</v>
      </c>
      <c r="H125" s="168">
        <v>97</v>
      </c>
      <c r="I125" s="165">
        <v>6.6</v>
      </c>
      <c r="J125" s="165">
        <f t="shared" si="35"/>
        <v>640.19999999999993</v>
      </c>
      <c r="K125" s="40">
        <f t="shared" si="36"/>
        <v>32.01</v>
      </c>
      <c r="L125" s="40">
        <f t="shared" si="37"/>
        <v>0.05</v>
      </c>
      <c r="M125" s="186">
        <f t="shared" si="38"/>
        <v>1.6005</v>
      </c>
      <c r="N125" s="205">
        <f t="shared" si="39"/>
        <v>2.5548000000000002</v>
      </c>
      <c r="O125" s="186">
        <f t="shared" si="40"/>
        <v>4.0889574</v>
      </c>
      <c r="P125" s="183">
        <f t="shared" si="41"/>
        <v>4.4999999999999999E-4</v>
      </c>
      <c r="Q125" s="42">
        <f t="shared" si="42"/>
        <v>1.4404499999999999E-2</v>
      </c>
    </row>
    <row r="126" spans="1:17" ht="22.5" x14ac:dyDescent="0.25">
      <c r="A126" s="346"/>
      <c r="B126" s="162" t="s">
        <v>130</v>
      </c>
      <c r="C126" s="163" t="s">
        <v>1195</v>
      </c>
      <c r="D126" s="163" t="s">
        <v>1227</v>
      </c>
      <c r="E126" s="163" t="s">
        <v>1228</v>
      </c>
      <c r="F126" s="163" t="s">
        <v>1229</v>
      </c>
      <c r="G126" s="163" t="s">
        <v>1230</v>
      </c>
      <c r="H126" s="168">
        <v>40</v>
      </c>
      <c r="I126" s="165">
        <v>6.6</v>
      </c>
      <c r="J126" s="165">
        <f t="shared" si="35"/>
        <v>264</v>
      </c>
      <c r="K126" s="40">
        <f t="shared" si="36"/>
        <v>13.200000000000001</v>
      </c>
      <c r="L126" s="40">
        <f t="shared" si="37"/>
        <v>0.05</v>
      </c>
      <c r="M126" s="186">
        <f t="shared" si="38"/>
        <v>0.66000000000000014</v>
      </c>
      <c r="N126" s="205">
        <f t="shared" si="39"/>
        <v>2.5548000000000002</v>
      </c>
      <c r="O126" s="186">
        <f t="shared" si="40"/>
        <v>1.6861680000000006</v>
      </c>
      <c r="P126" s="183">
        <f t="shared" si="41"/>
        <v>4.4999999999999999E-4</v>
      </c>
      <c r="Q126" s="42">
        <f t="shared" si="42"/>
        <v>5.94E-3</v>
      </c>
    </row>
    <row r="127" spans="1:17" ht="22.5" x14ac:dyDescent="0.25">
      <c r="A127" s="346"/>
      <c r="B127" s="162" t="s">
        <v>131</v>
      </c>
      <c r="C127" s="163" t="s">
        <v>1195</v>
      </c>
      <c r="D127" s="163" t="s">
        <v>1231</v>
      </c>
      <c r="E127" s="163" t="s">
        <v>1232</v>
      </c>
      <c r="F127" s="163" t="s">
        <v>1233</v>
      </c>
      <c r="G127" s="163" t="s">
        <v>1234</v>
      </c>
      <c r="H127" s="168">
        <v>99</v>
      </c>
      <c r="I127" s="165">
        <v>6.6</v>
      </c>
      <c r="J127" s="165">
        <f t="shared" si="35"/>
        <v>653.4</v>
      </c>
      <c r="K127" s="40">
        <f t="shared" si="36"/>
        <v>32.67</v>
      </c>
      <c r="L127" s="40">
        <f t="shared" si="37"/>
        <v>0.05</v>
      </c>
      <c r="M127" s="186">
        <f t="shared" si="38"/>
        <v>1.6335000000000002</v>
      </c>
      <c r="N127" s="205">
        <f t="shared" si="39"/>
        <v>2.5548000000000002</v>
      </c>
      <c r="O127" s="186">
        <f t="shared" si="40"/>
        <v>4.1732658000000011</v>
      </c>
      <c r="P127" s="183">
        <f t="shared" si="41"/>
        <v>4.4999999999999999E-4</v>
      </c>
      <c r="Q127" s="42">
        <f t="shared" si="42"/>
        <v>1.4701500000000001E-2</v>
      </c>
    </row>
    <row r="128" spans="1:17" ht="22.5" x14ac:dyDescent="0.25">
      <c r="A128" s="346"/>
      <c r="B128" s="162" t="s">
        <v>132</v>
      </c>
      <c r="C128" s="163" t="s">
        <v>1195</v>
      </c>
      <c r="D128" s="163" t="s">
        <v>1235</v>
      </c>
      <c r="E128" s="163" t="s">
        <v>1236</v>
      </c>
      <c r="F128" s="163" t="s">
        <v>1237</v>
      </c>
      <c r="G128" s="163" t="s">
        <v>1238</v>
      </c>
      <c r="H128" s="168">
        <v>44</v>
      </c>
      <c r="I128" s="165">
        <v>6.6</v>
      </c>
      <c r="J128" s="165">
        <f t="shared" si="35"/>
        <v>290.39999999999998</v>
      </c>
      <c r="K128" s="40">
        <f t="shared" si="36"/>
        <v>14.52</v>
      </c>
      <c r="L128" s="40">
        <f t="shared" si="37"/>
        <v>0.05</v>
      </c>
      <c r="M128" s="186">
        <f t="shared" si="38"/>
        <v>0.72599999999999998</v>
      </c>
      <c r="N128" s="205">
        <f t="shared" si="39"/>
        <v>2.5548000000000002</v>
      </c>
      <c r="O128" s="186">
        <f t="shared" si="40"/>
        <v>1.8547848</v>
      </c>
      <c r="P128" s="183">
        <f t="shared" si="41"/>
        <v>4.4999999999999999E-4</v>
      </c>
      <c r="Q128" s="42">
        <f t="shared" si="42"/>
        <v>6.5339999999999999E-3</v>
      </c>
    </row>
    <row r="129" spans="1:17" ht="22.5" x14ac:dyDescent="0.25">
      <c r="A129" s="346"/>
      <c r="B129" s="162" t="s">
        <v>45</v>
      </c>
      <c r="C129" s="163" t="s">
        <v>1195</v>
      </c>
      <c r="D129" s="163" t="s">
        <v>1239</v>
      </c>
      <c r="E129" s="163" t="s">
        <v>1240</v>
      </c>
      <c r="F129" s="163" t="s">
        <v>1241</v>
      </c>
      <c r="G129" s="163" t="s">
        <v>1242</v>
      </c>
      <c r="H129" s="168">
        <v>235</v>
      </c>
      <c r="I129" s="165">
        <v>6.6</v>
      </c>
      <c r="J129" s="165">
        <f t="shared" si="35"/>
        <v>1551</v>
      </c>
      <c r="K129" s="40">
        <f t="shared" si="36"/>
        <v>77.550000000000011</v>
      </c>
      <c r="L129" s="40">
        <f t="shared" si="37"/>
        <v>0.05</v>
      </c>
      <c r="M129" s="186">
        <f t="shared" si="38"/>
        <v>3.8775000000000008</v>
      </c>
      <c r="N129" s="205">
        <f t="shared" si="39"/>
        <v>2.5548000000000002</v>
      </c>
      <c r="O129" s="186">
        <f t="shared" si="40"/>
        <v>9.9062370000000026</v>
      </c>
      <c r="P129" s="183">
        <f t="shared" si="41"/>
        <v>4.4999999999999999E-4</v>
      </c>
      <c r="Q129" s="42">
        <f t="shared" si="42"/>
        <v>3.4897500000000005E-2</v>
      </c>
    </row>
    <row r="130" spans="1:17" ht="22.5" x14ac:dyDescent="0.25">
      <c r="A130" s="346"/>
      <c r="B130" s="162" t="s">
        <v>19</v>
      </c>
      <c r="C130" s="163" t="s">
        <v>1195</v>
      </c>
      <c r="D130" s="163" t="s">
        <v>1243</v>
      </c>
      <c r="E130" s="163" t="s">
        <v>1244</v>
      </c>
      <c r="F130" s="163" t="s">
        <v>1245</v>
      </c>
      <c r="G130" s="163" t="s">
        <v>1246</v>
      </c>
      <c r="H130" s="168">
        <v>153</v>
      </c>
      <c r="I130" s="165">
        <v>6.6</v>
      </c>
      <c r="J130" s="165">
        <f t="shared" si="35"/>
        <v>1009.8</v>
      </c>
      <c r="K130" s="40">
        <f t="shared" si="36"/>
        <v>50.49</v>
      </c>
      <c r="L130" s="40">
        <f t="shared" si="37"/>
        <v>0.05</v>
      </c>
      <c r="M130" s="186">
        <f t="shared" si="38"/>
        <v>2.5245000000000002</v>
      </c>
      <c r="N130" s="205">
        <f t="shared" si="39"/>
        <v>2.5548000000000002</v>
      </c>
      <c r="O130" s="186">
        <f t="shared" si="40"/>
        <v>6.4495926000000008</v>
      </c>
      <c r="P130" s="183">
        <f t="shared" si="41"/>
        <v>4.4999999999999999E-4</v>
      </c>
      <c r="Q130" s="42">
        <f t="shared" si="42"/>
        <v>2.2720500000000001E-2</v>
      </c>
    </row>
    <row r="131" spans="1:17" ht="22.5" x14ac:dyDescent="0.25">
      <c r="A131" s="346"/>
      <c r="B131" s="162" t="s">
        <v>107</v>
      </c>
      <c r="C131" s="163" t="s">
        <v>1195</v>
      </c>
      <c r="D131" s="163" t="s">
        <v>1211</v>
      </c>
      <c r="E131" s="163" t="s">
        <v>1212</v>
      </c>
      <c r="F131" s="163" t="s">
        <v>1247</v>
      </c>
      <c r="G131" s="163" t="s">
        <v>1248</v>
      </c>
      <c r="H131" s="168">
        <v>156</v>
      </c>
      <c r="I131" s="165">
        <v>6.6</v>
      </c>
      <c r="J131" s="165">
        <f t="shared" si="35"/>
        <v>1029.5999999999999</v>
      </c>
      <c r="K131" s="40">
        <f t="shared" si="36"/>
        <v>51.48</v>
      </c>
      <c r="L131" s="40">
        <f t="shared" si="37"/>
        <v>0.05</v>
      </c>
      <c r="M131" s="186">
        <f t="shared" si="38"/>
        <v>2.5739999999999998</v>
      </c>
      <c r="N131" s="205">
        <f t="shared" si="39"/>
        <v>2.5548000000000002</v>
      </c>
      <c r="O131" s="186">
        <f t="shared" si="40"/>
        <v>6.5760551999999999</v>
      </c>
      <c r="P131" s="183">
        <f t="shared" si="41"/>
        <v>4.4999999999999999E-4</v>
      </c>
      <c r="Q131" s="42">
        <f t="shared" si="42"/>
        <v>2.3165999999999999E-2</v>
      </c>
    </row>
    <row r="132" spans="1:17" ht="22.5" x14ac:dyDescent="0.25">
      <c r="A132" s="346"/>
      <c r="B132" s="162" t="s">
        <v>12</v>
      </c>
      <c r="C132" s="163" t="s">
        <v>1195</v>
      </c>
      <c r="D132" s="163" t="s">
        <v>1249</v>
      </c>
      <c r="E132" s="163" t="s">
        <v>1250</v>
      </c>
      <c r="F132" s="163" t="s">
        <v>1251</v>
      </c>
      <c r="G132" s="163" t="s">
        <v>1252</v>
      </c>
      <c r="H132" s="168">
        <v>205</v>
      </c>
      <c r="I132" s="165">
        <v>6.6</v>
      </c>
      <c r="J132" s="165">
        <f t="shared" si="35"/>
        <v>1353</v>
      </c>
      <c r="K132" s="40">
        <f t="shared" si="36"/>
        <v>67.650000000000006</v>
      </c>
      <c r="L132" s="40">
        <f t="shared" si="37"/>
        <v>0.05</v>
      </c>
      <c r="M132" s="186">
        <f t="shared" si="38"/>
        <v>3.3825000000000003</v>
      </c>
      <c r="N132" s="205">
        <f t="shared" si="39"/>
        <v>2.5548000000000002</v>
      </c>
      <c r="O132" s="186">
        <f t="shared" si="40"/>
        <v>8.641611000000001</v>
      </c>
      <c r="P132" s="183">
        <f t="shared" si="41"/>
        <v>4.4999999999999999E-4</v>
      </c>
      <c r="Q132" s="42">
        <f t="shared" si="42"/>
        <v>3.0442500000000001E-2</v>
      </c>
    </row>
    <row r="133" spans="1:17" ht="22.5" x14ac:dyDescent="0.25">
      <c r="A133" s="346"/>
      <c r="B133" s="162" t="s">
        <v>13</v>
      </c>
      <c r="C133" s="163" t="s">
        <v>1195</v>
      </c>
      <c r="D133" s="163" t="s">
        <v>1253</v>
      </c>
      <c r="E133" s="163" t="s">
        <v>1254</v>
      </c>
      <c r="F133" s="163" t="s">
        <v>1231</v>
      </c>
      <c r="G133" s="163" t="s">
        <v>1255</v>
      </c>
      <c r="H133" s="168">
        <v>282</v>
      </c>
      <c r="I133" s="165">
        <v>6.6</v>
      </c>
      <c r="J133" s="165">
        <f t="shared" si="35"/>
        <v>1861.1999999999998</v>
      </c>
      <c r="K133" s="40">
        <f t="shared" si="36"/>
        <v>93.06</v>
      </c>
      <c r="L133" s="40">
        <f t="shared" si="37"/>
        <v>0.05</v>
      </c>
      <c r="M133" s="186">
        <f t="shared" si="38"/>
        <v>4.6530000000000005</v>
      </c>
      <c r="N133" s="205">
        <f t="shared" si="39"/>
        <v>2.5548000000000002</v>
      </c>
      <c r="O133" s="186">
        <f t="shared" si="40"/>
        <v>11.887484400000002</v>
      </c>
      <c r="P133" s="183">
        <f t="shared" si="41"/>
        <v>4.4999999999999999E-4</v>
      </c>
      <c r="Q133" s="42">
        <f t="shared" si="42"/>
        <v>4.1876999999999998E-2</v>
      </c>
    </row>
    <row r="134" spans="1:17" ht="22.5" x14ac:dyDescent="0.25">
      <c r="A134" s="346"/>
      <c r="B134" s="162" t="s">
        <v>133</v>
      </c>
      <c r="C134" s="163" t="s">
        <v>1195</v>
      </c>
      <c r="D134" s="163" t="s">
        <v>1221</v>
      </c>
      <c r="E134" s="163" t="s">
        <v>1222</v>
      </c>
      <c r="F134" s="163" t="s">
        <v>1256</v>
      </c>
      <c r="G134" s="163" t="s">
        <v>1257</v>
      </c>
      <c r="H134" s="168">
        <v>225</v>
      </c>
      <c r="I134" s="165">
        <v>6.6</v>
      </c>
      <c r="J134" s="165">
        <f t="shared" si="35"/>
        <v>1485</v>
      </c>
      <c r="K134" s="40">
        <f t="shared" si="36"/>
        <v>74.25</v>
      </c>
      <c r="L134" s="40">
        <f t="shared" si="37"/>
        <v>0.05</v>
      </c>
      <c r="M134" s="186">
        <f t="shared" si="38"/>
        <v>3.7125000000000004</v>
      </c>
      <c r="N134" s="205">
        <f t="shared" si="39"/>
        <v>2.5548000000000002</v>
      </c>
      <c r="O134" s="186">
        <f t="shared" si="40"/>
        <v>9.4846950000000021</v>
      </c>
      <c r="P134" s="183">
        <f t="shared" si="41"/>
        <v>4.4999999999999999E-4</v>
      </c>
      <c r="Q134" s="42">
        <f t="shared" si="42"/>
        <v>3.3412499999999998E-2</v>
      </c>
    </row>
    <row r="135" spans="1:17" ht="22.5" x14ac:dyDescent="0.25">
      <c r="A135" s="346"/>
      <c r="B135" s="162" t="s">
        <v>134</v>
      </c>
      <c r="C135" s="163" t="s">
        <v>1195</v>
      </c>
      <c r="D135" s="163" t="s">
        <v>1258</v>
      </c>
      <c r="E135" s="163" t="s">
        <v>1259</v>
      </c>
      <c r="F135" s="163" t="s">
        <v>1233</v>
      </c>
      <c r="G135" s="163" t="s">
        <v>1234</v>
      </c>
      <c r="H135" s="168">
        <v>78</v>
      </c>
      <c r="I135" s="165">
        <v>6.6</v>
      </c>
      <c r="J135" s="165">
        <f>I135*H135</f>
        <v>514.79999999999995</v>
      </c>
      <c r="K135" s="40">
        <f>J135*$K$3</f>
        <v>25.74</v>
      </c>
      <c r="L135" s="40">
        <f t="shared" si="37"/>
        <v>0.05</v>
      </c>
      <c r="M135" s="186">
        <f>K135*L135</f>
        <v>1.2869999999999999</v>
      </c>
      <c r="N135" s="205">
        <f t="shared" si="39"/>
        <v>2.5548000000000002</v>
      </c>
      <c r="O135" s="186">
        <f>N135*M135</f>
        <v>3.2880275999999999</v>
      </c>
      <c r="P135" s="183">
        <f t="shared" si="41"/>
        <v>4.4999999999999999E-4</v>
      </c>
      <c r="Q135" s="42">
        <f>P135*K135</f>
        <v>1.1583E-2</v>
      </c>
    </row>
    <row r="136" spans="1:17" ht="22.5" x14ac:dyDescent="0.25">
      <c r="A136" s="346"/>
      <c r="B136" s="162" t="s">
        <v>1313</v>
      </c>
      <c r="C136" s="162" t="s">
        <v>1313</v>
      </c>
      <c r="D136" s="220" t="s">
        <v>1314</v>
      </c>
      <c r="E136" s="220" t="s">
        <v>1315</v>
      </c>
      <c r="F136" s="220" t="s">
        <v>1316</v>
      </c>
      <c r="G136" s="220" t="s">
        <v>817</v>
      </c>
      <c r="H136" s="165">
        <v>2130</v>
      </c>
      <c r="I136" s="165">
        <v>6.6</v>
      </c>
      <c r="J136" s="165">
        <f>H136*I136</f>
        <v>14058</v>
      </c>
      <c r="K136" s="40">
        <f>J136*$K$3</f>
        <v>702.90000000000009</v>
      </c>
      <c r="L136" s="40">
        <f t="shared" si="37"/>
        <v>0.05</v>
      </c>
      <c r="M136" s="186">
        <f>K136*L136</f>
        <v>35.145000000000003</v>
      </c>
      <c r="N136" s="205">
        <f>$N$3</f>
        <v>2.5548000000000002</v>
      </c>
      <c r="O136" s="186">
        <f>N136*M136</f>
        <v>89.788446000000008</v>
      </c>
      <c r="P136" s="183">
        <f t="shared" si="41"/>
        <v>4.4999999999999999E-4</v>
      </c>
      <c r="Q136" s="42">
        <f t="shared" ref="Q136:Q138" si="43">P136*K136</f>
        <v>0.31630500000000006</v>
      </c>
    </row>
    <row r="137" spans="1:17" ht="22.5" x14ac:dyDescent="0.25">
      <c r="A137" s="346"/>
      <c r="B137" s="162" t="s">
        <v>1313</v>
      </c>
      <c r="C137" s="162" t="s">
        <v>1313</v>
      </c>
      <c r="D137" s="221" t="s">
        <v>1317</v>
      </c>
      <c r="E137" s="221" t="s">
        <v>1318</v>
      </c>
      <c r="F137" s="221" t="s">
        <v>1319</v>
      </c>
      <c r="G137" s="221" t="s">
        <v>1320</v>
      </c>
      <c r="H137" s="165">
        <v>3844</v>
      </c>
      <c r="I137" s="165">
        <v>6.6</v>
      </c>
      <c r="J137" s="165">
        <f>H137*I137</f>
        <v>25370.399999999998</v>
      </c>
      <c r="K137" s="40">
        <f t="shared" ref="K137:K138" si="44">J137*$K$3</f>
        <v>1268.52</v>
      </c>
      <c r="L137" s="40">
        <f t="shared" si="37"/>
        <v>0.05</v>
      </c>
      <c r="M137" s="186">
        <f t="shared" ref="M137:M138" si="45">K137*L137</f>
        <v>63.426000000000002</v>
      </c>
      <c r="N137" s="205">
        <f t="shared" si="39"/>
        <v>2.5548000000000002</v>
      </c>
      <c r="O137" s="186">
        <f t="shared" ref="O137:O138" si="46">N137*M137</f>
        <v>162.04074480000003</v>
      </c>
      <c r="P137" s="183">
        <f t="shared" si="41"/>
        <v>4.4999999999999999E-4</v>
      </c>
      <c r="Q137" s="42">
        <f t="shared" si="43"/>
        <v>0.57083399999999995</v>
      </c>
    </row>
    <row r="138" spans="1:17" ht="33.75" x14ac:dyDescent="0.25">
      <c r="A138" s="346"/>
      <c r="B138" s="162" t="s">
        <v>1321</v>
      </c>
      <c r="C138" s="162" t="s">
        <v>1321</v>
      </c>
      <c r="D138" s="221" t="s">
        <v>1243</v>
      </c>
      <c r="E138" s="221" t="s">
        <v>1322</v>
      </c>
      <c r="F138" s="221" t="s">
        <v>1323</v>
      </c>
      <c r="G138" s="221" t="s">
        <v>1324</v>
      </c>
      <c r="H138" s="165">
        <v>1685</v>
      </c>
      <c r="I138" s="165">
        <v>6.6</v>
      </c>
      <c r="J138" s="165">
        <f>H138*I138</f>
        <v>11121</v>
      </c>
      <c r="K138" s="40">
        <f t="shared" si="44"/>
        <v>556.05000000000007</v>
      </c>
      <c r="L138" s="40">
        <f t="shared" si="37"/>
        <v>0.05</v>
      </c>
      <c r="M138" s="186">
        <f t="shared" si="45"/>
        <v>27.802500000000006</v>
      </c>
      <c r="N138" s="205">
        <f t="shared" si="39"/>
        <v>2.5548000000000002</v>
      </c>
      <c r="O138" s="186">
        <f t="shared" si="46"/>
        <v>71.029827000000026</v>
      </c>
      <c r="P138" s="183">
        <f t="shared" si="41"/>
        <v>4.4999999999999999E-4</v>
      </c>
      <c r="Q138" s="42">
        <f t="shared" si="43"/>
        <v>0.25022250000000001</v>
      </c>
    </row>
    <row r="139" spans="1:17" x14ac:dyDescent="0.25">
      <c r="A139" s="346">
        <v>12</v>
      </c>
      <c r="B139" s="169" t="s">
        <v>48</v>
      </c>
      <c r="C139" s="163" t="s">
        <v>798</v>
      </c>
      <c r="D139" s="221" t="s">
        <v>135</v>
      </c>
      <c r="E139" s="221" t="s">
        <v>136</v>
      </c>
      <c r="F139" s="221" t="s">
        <v>137</v>
      </c>
      <c r="G139" s="221" t="s">
        <v>138</v>
      </c>
      <c r="H139" s="165">
        <v>687</v>
      </c>
      <c r="I139" s="165">
        <v>6.6</v>
      </c>
      <c r="J139" s="165">
        <f t="shared" si="35"/>
        <v>4534.2</v>
      </c>
      <c r="K139" s="40">
        <f t="shared" si="36"/>
        <v>226.71</v>
      </c>
      <c r="L139" s="40">
        <f t="shared" si="37"/>
        <v>0.05</v>
      </c>
      <c r="M139" s="186">
        <f t="shared" si="38"/>
        <v>11.335500000000001</v>
      </c>
      <c r="N139" s="205">
        <f t="shared" si="39"/>
        <v>2.5548000000000002</v>
      </c>
      <c r="O139" s="186">
        <f t="shared" si="40"/>
        <v>28.959935400000006</v>
      </c>
      <c r="P139" s="183">
        <f t="shared" si="41"/>
        <v>4.4999999999999999E-4</v>
      </c>
      <c r="Q139" s="42">
        <f t="shared" si="42"/>
        <v>0.1020195</v>
      </c>
    </row>
    <row r="140" spans="1:17" x14ac:dyDescent="0.25">
      <c r="A140" s="346"/>
      <c r="B140" s="169" t="s">
        <v>106</v>
      </c>
      <c r="C140" s="163" t="s">
        <v>804</v>
      </c>
      <c r="D140" s="221" t="s">
        <v>139</v>
      </c>
      <c r="E140" s="221" t="s">
        <v>140</v>
      </c>
      <c r="F140" s="221" t="s">
        <v>141</v>
      </c>
      <c r="G140" s="221" t="s">
        <v>142</v>
      </c>
      <c r="H140" s="165">
        <v>265</v>
      </c>
      <c r="I140" s="165">
        <v>6.6</v>
      </c>
      <c r="J140" s="165">
        <f t="shared" si="35"/>
        <v>1749</v>
      </c>
      <c r="K140" s="40">
        <f t="shared" si="36"/>
        <v>87.45</v>
      </c>
      <c r="L140" s="40">
        <f t="shared" si="37"/>
        <v>0.05</v>
      </c>
      <c r="M140" s="186">
        <f t="shared" si="38"/>
        <v>4.3725000000000005</v>
      </c>
      <c r="N140" s="205">
        <f t="shared" si="39"/>
        <v>2.5548000000000002</v>
      </c>
      <c r="O140" s="186">
        <f t="shared" si="40"/>
        <v>11.170863000000002</v>
      </c>
      <c r="P140" s="183">
        <f t="shared" si="41"/>
        <v>4.4999999999999999E-4</v>
      </c>
      <c r="Q140" s="42">
        <f t="shared" si="42"/>
        <v>3.9352499999999999E-2</v>
      </c>
    </row>
    <row r="141" spans="1:17" ht="22.5" x14ac:dyDescent="0.25">
      <c r="A141" s="346"/>
      <c r="B141" s="169" t="s">
        <v>143</v>
      </c>
      <c r="C141" s="163" t="s">
        <v>804</v>
      </c>
      <c r="D141" s="163" t="s">
        <v>144</v>
      </c>
      <c r="E141" s="163" t="s">
        <v>145</v>
      </c>
      <c r="F141" s="163" t="s">
        <v>146</v>
      </c>
      <c r="G141" s="163" t="s">
        <v>147</v>
      </c>
      <c r="H141" s="165">
        <v>694</v>
      </c>
      <c r="I141" s="165">
        <v>6.6</v>
      </c>
      <c r="J141" s="165">
        <f t="shared" si="35"/>
        <v>4580.3999999999996</v>
      </c>
      <c r="K141" s="40">
        <f t="shared" si="36"/>
        <v>229.01999999999998</v>
      </c>
      <c r="L141" s="40">
        <f t="shared" si="37"/>
        <v>0.05</v>
      </c>
      <c r="M141" s="186">
        <f t="shared" si="38"/>
        <v>11.451000000000001</v>
      </c>
      <c r="N141" s="205">
        <f t="shared" si="39"/>
        <v>2.5548000000000002</v>
      </c>
      <c r="O141" s="186">
        <f t="shared" si="40"/>
        <v>29.255014800000005</v>
      </c>
      <c r="P141" s="183">
        <f t="shared" si="41"/>
        <v>4.4999999999999999E-4</v>
      </c>
      <c r="Q141" s="42">
        <f t="shared" si="42"/>
        <v>0.10305899999999998</v>
      </c>
    </row>
    <row r="142" spans="1:17" x14ac:dyDescent="0.25">
      <c r="A142" s="345" t="s">
        <v>0</v>
      </c>
      <c r="B142" s="345"/>
      <c r="C142" s="345"/>
      <c r="D142" s="345"/>
      <c r="E142" s="345"/>
      <c r="F142" s="345"/>
      <c r="G142" s="345"/>
      <c r="H142" s="345"/>
      <c r="I142" s="345"/>
      <c r="J142" s="345"/>
      <c r="K142" s="40"/>
      <c r="L142" s="40"/>
      <c r="M142" s="186"/>
      <c r="N142" s="205"/>
      <c r="O142" s="186"/>
      <c r="P142" s="183"/>
      <c r="Q142" s="42"/>
    </row>
    <row r="143" spans="1:17" ht="36" x14ac:dyDescent="0.25">
      <c r="A143" s="363" t="s">
        <v>1</v>
      </c>
      <c r="B143" s="363" t="s">
        <v>2</v>
      </c>
      <c r="C143" s="363" t="s">
        <v>254</v>
      </c>
      <c r="D143" s="363" t="s">
        <v>3</v>
      </c>
      <c r="E143" s="363"/>
      <c r="F143" s="363"/>
      <c r="G143" s="363"/>
      <c r="H143" s="201" t="s">
        <v>270</v>
      </c>
      <c r="I143" s="201" t="s">
        <v>271</v>
      </c>
      <c r="J143" s="201" t="s">
        <v>6</v>
      </c>
      <c r="K143" s="85" t="s">
        <v>1268</v>
      </c>
      <c r="L143" s="85" t="s">
        <v>1269</v>
      </c>
      <c r="M143" s="85" t="s">
        <v>352</v>
      </c>
      <c r="N143" s="351" t="s">
        <v>1266</v>
      </c>
      <c r="O143" s="351"/>
      <c r="P143" s="365" t="s">
        <v>1267</v>
      </c>
      <c r="Q143" s="366"/>
    </row>
    <row r="144" spans="1:17" x14ac:dyDescent="0.25">
      <c r="A144" s="363"/>
      <c r="B144" s="363"/>
      <c r="C144" s="363"/>
      <c r="D144" s="363" t="s">
        <v>7</v>
      </c>
      <c r="E144" s="363"/>
      <c r="F144" s="363" t="s">
        <v>8</v>
      </c>
      <c r="G144" s="363"/>
      <c r="H144" s="201" t="s">
        <v>9</v>
      </c>
      <c r="I144" s="201" t="s">
        <v>9</v>
      </c>
      <c r="J144" s="201" t="s">
        <v>10</v>
      </c>
      <c r="K144" s="86">
        <v>0.05</v>
      </c>
      <c r="L144" s="157">
        <v>0.05</v>
      </c>
      <c r="M144" s="157" t="s">
        <v>360</v>
      </c>
      <c r="N144" s="204">
        <v>2.5548000000000002</v>
      </c>
      <c r="O144" s="157" t="s">
        <v>361</v>
      </c>
      <c r="P144" s="156">
        <v>4.4999999999999999E-4</v>
      </c>
      <c r="Q144" s="156" t="s">
        <v>361</v>
      </c>
    </row>
    <row r="145" spans="1:17" ht="22.5" x14ac:dyDescent="0.25">
      <c r="A145" s="346">
        <v>12</v>
      </c>
      <c r="B145" s="162" t="s">
        <v>148</v>
      </c>
      <c r="C145" s="163" t="s">
        <v>798</v>
      </c>
      <c r="D145" s="163" t="s">
        <v>799</v>
      </c>
      <c r="E145" s="163" t="s">
        <v>800</v>
      </c>
      <c r="F145" s="163" t="s">
        <v>801</v>
      </c>
      <c r="G145" s="163" t="s">
        <v>802</v>
      </c>
      <c r="H145" s="165">
        <v>665</v>
      </c>
      <c r="I145" s="165">
        <v>6.6</v>
      </c>
      <c r="J145" s="165">
        <f>I145*H145</f>
        <v>4389</v>
      </c>
      <c r="K145" s="40">
        <f t="shared" si="36"/>
        <v>219.45000000000002</v>
      </c>
      <c r="L145" s="40">
        <f t="shared" si="37"/>
        <v>0.05</v>
      </c>
      <c r="M145" s="186">
        <f t="shared" si="38"/>
        <v>10.972500000000002</v>
      </c>
      <c r="N145" s="205">
        <f t="shared" si="39"/>
        <v>2.5548000000000002</v>
      </c>
      <c r="O145" s="186">
        <f t="shared" ref="O145:O165" si="47">N145*M145</f>
        <v>28.032543000000008</v>
      </c>
      <c r="P145" s="183">
        <f t="shared" si="41"/>
        <v>4.4999999999999999E-4</v>
      </c>
      <c r="Q145" s="42">
        <f t="shared" ref="Q145:Q165" si="48">P145*K145</f>
        <v>9.8752500000000007E-2</v>
      </c>
    </row>
    <row r="146" spans="1:17" x14ac:dyDescent="0.25">
      <c r="A146" s="346"/>
      <c r="B146" s="162" t="s">
        <v>803</v>
      </c>
      <c r="C146" s="163" t="s">
        <v>804</v>
      </c>
      <c r="D146" s="163" t="s">
        <v>805</v>
      </c>
      <c r="E146" s="163" t="s">
        <v>806</v>
      </c>
      <c r="F146" s="163" t="s">
        <v>807</v>
      </c>
      <c r="G146" s="163" t="s">
        <v>808</v>
      </c>
      <c r="H146" s="168">
        <v>640</v>
      </c>
      <c r="I146" s="165">
        <v>6.6</v>
      </c>
      <c r="J146" s="165">
        <f t="shared" ref="J146:J165" si="49">I146*H146</f>
        <v>4224</v>
      </c>
      <c r="K146" s="40">
        <f t="shared" si="36"/>
        <v>211.20000000000002</v>
      </c>
      <c r="L146" s="40">
        <f t="shared" si="37"/>
        <v>0.05</v>
      </c>
      <c r="M146" s="186">
        <f t="shared" si="38"/>
        <v>10.560000000000002</v>
      </c>
      <c r="N146" s="205">
        <f t="shared" si="39"/>
        <v>2.5548000000000002</v>
      </c>
      <c r="O146" s="186">
        <f t="shared" si="47"/>
        <v>26.978688000000009</v>
      </c>
      <c r="P146" s="183">
        <f t="shared" si="41"/>
        <v>4.4999999999999999E-4</v>
      </c>
      <c r="Q146" s="42">
        <f t="shared" si="48"/>
        <v>9.5039999999999999E-2</v>
      </c>
    </row>
    <row r="147" spans="1:17" ht="22.5" x14ac:dyDescent="0.25">
      <c r="A147" s="346"/>
      <c r="B147" s="162" t="s">
        <v>149</v>
      </c>
      <c r="C147" s="163" t="s">
        <v>798</v>
      </c>
      <c r="D147" s="163" t="s">
        <v>809</v>
      </c>
      <c r="E147" s="163" t="s">
        <v>810</v>
      </c>
      <c r="F147" s="163" t="s">
        <v>811</v>
      </c>
      <c r="G147" s="163" t="s">
        <v>812</v>
      </c>
      <c r="H147" s="165">
        <v>600</v>
      </c>
      <c r="I147" s="165">
        <v>6.6</v>
      </c>
      <c r="J147" s="165">
        <f t="shared" si="49"/>
        <v>3960</v>
      </c>
      <c r="K147" s="40">
        <f t="shared" si="36"/>
        <v>198</v>
      </c>
      <c r="L147" s="40">
        <f t="shared" si="37"/>
        <v>0.05</v>
      </c>
      <c r="M147" s="186">
        <f t="shared" si="38"/>
        <v>9.9</v>
      </c>
      <c r="N147" s="205">
        <f t="shared" si="39"/>
        <v>2.5548000000000002</v>
      </c>
      <c r="O147" s="186">
        <f t="shared" si="47"/>
        <v>25.292520000000003</v>
      </c>
      <c r="P147" s="183">
        <f t="shared" si="41"/>
        <v>4.4999999999999999E-4</v>
      </c>
      <c r="Q147" s="42">
        <f t="shared" si="48"/>
        <v>8.9099999999999999E-2</v>
      </c>
    </row>
    <row r="148" spans="1:17" ht="22.5" x14ac:dyDescent="0.25">
      <c r="A148" s="346"/>
      <c r="B148" s="162" t="s">
        <v>813</v>
      </c>
      <c r="C148" s="163" t="s">
        <v>804</v>
      </c>
      <c r="D148" s="163" t="s">
        <v>814</v>
      </c>
      <c r="E148" s="163" t="s">
        <v>815</v>
      </c>
      <c r="F148" s="163" t="s">
        <v>816</v>
      </c>
      <c r="G148" s="163" t="s">
        <v>817</v>
      </c>
      <c r="H148" s="165">
        <v>125</v>
      </c>
      <c r="I148" s="165">
        <v>6.6</v>
      </c>
      <c r="J148" s="165">
        <f t="shared" si="49"/>
        <v>825</v>
      </c>
      <c r="K148" s="40">
        <f t="shared" si="36"/>
        <v>41.25</v>
      </c>
      <c r="L148" s="40">
        <f t="shared" si="37"/>
        <v>0.05</v>
      </c>
      <c r="M148" s="186">
        <f t="shared" si="38"/>
        <v>2.0625</v>
      </c>
      <c r="N148" s="205">
        <f t="shared" si="39"/>
        <v>2.5548000000000002</v>
      </c>
      <c r="O148" s="186">
        <f t="shared" si="47"/>
        <v>5.2692750000000004</v>
      </c>
      <c r="P148" s="183">
        <f t="shared" si="41"/>
        <v>4.4999999999999999E-4</v>
      </c>
      <c r="Q148" s="42">
        <f t="shared" si="48"/>
        <v>1.8562499999999999E-2</v>
      </c>
    </row>
    <row r="149" spans="1:17" ht="22.5" x14ac:dyDescent="0.25">
      <c r="A149" s="346"/>
      <c r="B149" s="162" t="s">
        <v>14</v>
      </c>
      <c r="C149" s="163" t="s">
        <v>798</v>
      </c>
      <c r="D149" s="163" t="s">
        <v>818</v>
      </c>
      <c r="E149" s="163" t="s">
        <v>819</v>
      </c>
      <c r="F149" s="163" t="s">
        <v>820</v>
      </c>
      <c r="G149" s="163" t="s">
        <v>821</v>
      </c>
      <c r="H149" s="165">
        <v>239</v>
      </c>
      <c r="I149" s="165">
        <v>6.6</v>
      </c>
      <c r="J149" s="165">
        <f t="shared" si="49"/>
        <v>1577.3999999999999</v>
      </c>
      <c r="K149" s="40">
        <f t="shared" ref="K149:K192" si="50">J149*$K$3</f>
        <v>78.87</v>
      </c>
      <c r="L149" s="40">
        <f t="shared" ref="L149:L192" si="51">$L$3</f>
        <v>0.05</v>
      </c>
      <c r="M149" s="186">
        <f t="shared" ref="M149:M192" si="52">K149*L149</f>
        <v>3.9435000000000002</v>
      </c>
      <c r="N149" s="205">
        <f t="shared" ref="N149:N192" si="53">$N$3</f>
        <v>2.5548000000000002</v>
      </c>
      <c r="O149" s="186">
        <f t="shared" si="47"/>
        <v>10.074853800000001</v>
      </c>
      <c r="P149" s="183">
        <f t="shared" ref="P149:P192" si="54">$P$3</f>
        <v>4.4999999999999999E-4</v>
      </c>
      <c r="Q149" s="42">
        <f t="shared" si="48"/>
        <v>3.5491500000000002E-2</v>
      </c>
    </row>
    <row r="150" spans="1:17" ht="22.5" x14ac:dyDescent="0.25">
      <c r="A150" s="346"/>
      <c r="B150" s="162" t="s">
        <v>131</v>
      </c>
      <c r="C150" s="163" t="s">
        <v>798</v>
      </c>
      <c r="D150" s="163" t="s">
        <v>822</v>
      </c>
      <c r="E150" s="163" t="s">
        <v>823</v>
      </c>
      <c r="F150" s="163" t="s">
        <v>824</v>
      </c>
      <c r="G150" s="163" t="s">
        <v>825</v>
      </c>
      <c r="H150" s="165">
        <v>295</v>
      </c>
      <c r="I150" s="165">
        <v>6.6</v>
      </c>
      <c r="J150" s="165">
        <f t="shared" si="49"/>
        <v>1947</v>
      </c>
      <c r="K150" s="40">
        <f t="shared" si="50"/>
        <v>97.350000000000009</v>
      </c>
      <c r="L150" s="40">
        <f t="shared" si="51"/>
        <v>0.05</v>
      </c>
      <c r="M150" s="186">
        <f t="shared" si="52"/>
        <v>4.8675000000000006</v>
      </c>
      <c r="N150" s="205">
        <f t="shared" si="53"/>
        <v>2.5548000000000002</v>
      </c>
      <c r="O150" s="186">
        <f t="shared" si="47"/>
        <v>12.435489000000002</v>
      </c>
      <c r="P150" s="183">
        <f t="shared" si="54"/>
        <v>4.4999999999999999E-4</v>
      </c>
      <c r="Q150" s="42">
        <f t="shared" si="48"/>
        <v>4.3807499999999999E-2</v>
      </c>
    </row>
    <row r="151" spans="1:17" ht="22.5" x14ac:dyDescent="0.25">
      <c r="A151" s="346">
        <v>13</v>
      </c>
      <c r="B151" s="170" t="s">
        <v>150</v>
      </c>
      <c r="C151" s="171" t="s">
        <v>826</v>
      </c>
      <c r="D151" s="163" t="s">
        <v>151</v>
      </c>
      <c r="E151" s="163" t="s">
        <v>152</v>
      </c>
      <c r="F151" s="163" t="s">
        <v>153</v>
      </c>
      <c r="G151" s="163" t="s">
        <v>154</v>
      </c>
      <c r="H151" s="165">
        <v>135</v>
      </c>
      <c r="I151" s="165">
        <v>6.6</v>
      </c>
      <c r="J151" s="165">
        <f t="shared" si="49"/>
        <v>891</v>
      </c>
      <c r="K151" s="40">
        <f t="shared" si="50"/>
        <v>44.550000000000004</v>
      </c>
      <c r="L151" s="40">
        <f t="shared" si="51"/>
        <v>0.05</v>
      </c>
      <c r="M151" s="186">
        <f t="shared" si="52"/>
        <v>2.2275000000000005</v>
      </c>
      <c r="N151" s="205">
        <f t="shared" si="53"/>
        <v>2.5548000000000002</v>
      </c>
      <c r="O151" s="186">
        <f t="shared" si="47"/>
        <v>5.6908170000000018</v>
      </c>
      <c r="P151" s="183">
        <f t="shared" si="54"/>
        <v>4.4999999999999999E-4</v>
      </c>
      <c r="Q151" s="42">
        <f t="shared" si="48"/>
        <v>2.0047500000000003E-2</v>
      </c>
    </row>
    <row r="152" spans="1:17" ht="22.5" x14ac:dyDescent="0.25">
      <c r="A152" s="346"/>
      <c r="B152" s="170" t="s">
        <v>155</v>
      </c>
      <c r="C152" s="171" t="s">
        <v>826</v>
      </c>
      <c r="D152" s="163" t="s">
        <v>156</v>
      </c>
      <c r="E152" s="163" t="s">
        <v>157</v>
      </c>
      <c r="F152" s="163" t="s">
        <v>158</v>
      </c>
      <c r="G152" s="163" t="s">
        <v>159</v>
      </c>
      <c r="H152" s="165">
        <v>780</v>
      </c>
      <c r="I152" s="165">
        <v>6.6</v>
      </c>
      <c r="J152" s="165">
        <f t="shared" si="49"/>
        <v>5148</v>
      </c>
      <c r="K152" s="40">
        <f t="shared" si="50"/>
        <v>257.40000000000003</v>
      </c>
      <c r="L152" s="40">
        <f t="shared" si="51"/>
        <v>0.05</v>
      </c>
      <c r="M152" s="186">
        <f t="shared" si="52"/>
        <v>12.870000000000003</v>
      </c>
      <c r="N152" s="205">
        <f t="shared" si="53"/>
        <v>2.5548000000000002</v>
      </c>
      <c r="O152" s="186">
        <f t="shared" si="47"/>
        <v>32.880276000000009</v>
      </c>
      <c r="P152" s="183">
        <f t="shared" si="54"/>
        <v>4.4999999999999999E-4</v>
      </c>
      <c r="Q152" s="42">
        <f t="shared" si="48"/>
        <v>0.11583000000000002</v>
      </c>
    </row>
    <row r="153" spans="1:17" ht="22.5" x14ac:dyDescent="0.25">
      <c r="A153" s="346"/>
      <c r="B153" s="170" t="s">
        <v>160</v>
      </c>
      <c r="C153" s="171" t="s">
        <v>826</v>
      </c>
      <c r="D153" s="163" t="s">
        <v>161</v>
      </c>
      <c r="E153" s="163" t="s">
        <v>162</v>
      </c>
      <c r="F153" s="163" t="s">
        <v>163</v>
      </c>
      <c r="G153" s="163" t="s">
        <v>164</v>
      </c>
      <c r="H153" s="165">
        <v>175</v>
      </c>
      <c r="I153" s="165">
        <v>6.6</v>
      </c>
      <c r="J153" s="165">
        <f t="shared" si="49"/>
        <v>1155</v>
      </c>
      <c r="K153" s="40">
        <f t="shared" si="50"/>
        <v>57.75</v>
      </c>
      <c r="L153" s="40">
        <f t="shared" si="51"/>
        <v>0.05</v>
      </c>
      <c r="M153" s="186">
        <f t="shared" si="52"/>
        <v>2.8875000000000002</v>
      </c>
      <c r="N153" s="205">
        <f t="shared" si="53"/>
        <v>2.5548000000000002</v>
      </c>
      <c r="O153" s="186">
        <f t="shared" si="47"/>
        <v>7.3769850000000012</v>
      </c>
      <c r="P153" s="183">
        <f t="shared" si="54"/>
        <v>4.4999999999999999E-4</v>
      </c>
      <c r="Q153" s="42">
        <f t="shared" si="48"/>
        <v>2.59875E-2</v>
      </c>
    </row>
    <row r="154" spans="1:17" ht="22.5" x14ac:dyDescent="0.25">
      <c r="A154" s="346"/>
      <c r="B154" s="170" t="s">
        <v>165</v>
      </c>
      <c r="C154" s="171" t="s">
        <v>826</v>
      </c>
      <c r="D154" s="163" t="s">
        <v>166</v>
      </c>
      <c r="E154" s="163" t="s">
        <v>167</v>
      </c>
      <c r="F154" s="163" t="s">
        <v>168</v>
      </c>
      <c r="G154" s="163" t="s">
        <v>169</v>
      </c>
      <c r="H154" s="165">
        <v>619</v>
      </c>
      <c r="I154" s="165">
        <v>6.6</v>
      </c>
      <c r="J154" s="165">
        <f t="shared" si="49"/>
        <v>4085.3999999999996</v>
      </c>
      <c r="K154" s="40">
        <f t="shared" si="50"/>
        <v>204.26999999999998</v>
      </c>
      <c r="L154" s="40">
        <f t="shared" si="51"/>
        <v>0.05</v>
      </c>
      <c r="M154" s="186">
        <f t="shared" si="52"/>
        <v>10.2135</v>
      </c>
      <c r="N154" s="205">
        <f t="shared" si="53"/>
        <v>2.5548000000000002</v>
      </c>
      <c r="O154" s="186">
        <f t="shared" si="47"/>
        <v>26.093449800000002</v>
      </c>
      <c r="P154" s="183">
        <f t="shared" si="54"/>
        <v>4.4999999999999999E-4</v>
      </c>
      <c r="Q154" s="42">
        <f t="shared" si="48"/>
        <v>9.1921499999999989E-2</v>
      </c>
    </row>
    <row r="155" spans="1:17" ht="22.5" x14ac:dyDescent="0.25">
      <c r="A155" s="346"/>
      <c r="B155" s="170" t="s">
        <v>170</v>
      </c>
      <c r="C155" s="171" t="s">
        <v>826</v>
      </c>
      <c r="D155" s="163" t="s">
        <v>171</v>
      </c>
      <c r="E155" s="163" t="s">
        <v>172</v>
      </c>
      <c r="F155" s="163" t="s">
        <v>173</v>
      </c>
      <c r="G155" s="163" t="s">
        <v>174</v>
      </c>
      <c r="H155" s="165">
        <v>648</v>
      </c>
      <c r="I155" s="165">
        <v>6.6</v>
      </c>
      <c r="J155" s="165">
        <f t="shared" si="49"/>
        <v>4276.8</v>
      </c>
      <c r="K155" s="40">
        <f t="shared" si="50"/>
        <v>213.84000000000003</v>
      </c>
      <c r="L155" s="40">
        <f t="shared" si="51"/>
        <v>0.05</v>
      </c>
      <c r="M155" s="186">
        <f t="shared" si="52"/>
        <v>10.692000000000002</v>
      </c>
      <c r="N155" s="205">
        <f t="shared" si="53"/>
        <v>2.5548000000000002</v>
      </c>
      <c r="O155" s="186">
        <f t="shared" si="47"/>
        <v>27.315921600000006</v>
      </c>
      <c r="P155" s="183">
        <f t="shared" si="54"/>
        <v>4.4999999999999999E-4</v>
      </c>
      <c r="Q155" s="42">
        <f t="shared" si="48"/>
        <v>9.6228000000000008E-2</v>
      </c>
    </row>
    <row r="156" spans="1:17" x14ac:dyDescent="0.25">
      <c r="A156" s="346"/>
      <c r="B156" s="170" t="s">
        <v>175</v>
      </c>
      <c r="C156" s="171" t="s">
        <v>826</v>
      </c>
      <c r="D156" s="163" t="s">
        <v>176</v>
      </c>
      <c r="E156" s="163" t="s">
        <v>177</v>
      </c>
      <c r="F156" s="163" t="s">
        <v>178</v>
      </c>
      <c r="G156" s="163" t="s">
        <v>179</v>
      </c>
      <c r="H156" s="165">
        <v>246</v>
      </c>
      <c r="I156" s="165">
        <v>6.6</v>
      </c>
      <c r="J156" s="165">
        <f t="shared" si="49"/>
        <v>1623.6</v>
      </c>
      <c r="K156" s="40">
        <f t="shared" si="50"/>
        <v>81.180000000000007</v>
      </c>
      <c r="L156" s="40">
        <f t="shared" si="51"/>
        <v>0.05</v>
      </c>
      <c r="M156" s="186">
        <f t="shared" si="52"/>
        <v>4.0590000000000002</v>
      </c>
      <c r="N156" s="205">
        <f t="shared" si="53"/>
        <v>2.5548000000000002</v>
      </c>
      <c r="O156" s="186">
        <f t="shared" si="47"/>
        <v>10.369933200000002</v>
      </c>
      <c r="P156" s="183">
        <f t="shared" si="54"/>
        <v>4.4999999999999999E-4</v>
      </c>
      <c r="Q156" s="42">
        <f t="shared" si="48"/>
        <v>3.6531000000000001E-2</v>
      </c>
    </row>
    <row r="157" spans="1:17" x14ac:dyDescent="0.25">
      <c r="A157" s="346"/>
      <c r="B157" s="170" t="s">
        <v>180</v>
      </c>
      <c r="C157" s="171" t="s">
        <v>826</v>
      </c>
      <c r="D157" s="163" t="s">
        <v>181</v>
      </c>
      <c r="E157" s="163" t="s">
        <v>182</v>
      </c>
      <c r="F157" s="163" t="s">
        <v>183</v>
      </c>
      <c r="G157" s="163" t="s">
        <v>184</v>
      </c>
      <c r="H157" s="165">
        <v>648</v>
      </c>
      <c r="I157" s="165">
        <v>6.6</v>
      </c>
      <c r="J157" s="165">
        <f t="shared" si="49"/>
        <v>4276.8</v>
      </c>
      <c r="K157" s="40">
        <f t="shared" si="50"/>
        <v>213.84000000000003</v>
      </c>
      <c r="L157" s="40">
        <f t="shared" si="51"/>
        <v>0.05</v>
      </c>
      <c r="M157" s="186">
        <f t="shared" si="52"/>
        <v>10.692000000000002</v>
      </c>
      <c r="N157" s="205">
        <f t="shared" si="53"/>
        <v>2.5548000000000002</v>
      </c>
      <c r="O157" s="186">
        <f t="shared" si="47"/>
        <v>27.315921600000006</v>
      </c>
      <c r="P157" s="183">
        <f t="shared" si="54"/>
        <v>4.4999999999999999E-4</v>
      </c>
      <c r="Q157" s="42">
        <f t="shared" si="48"/>
        <v>9.6228000000000008E-2</v>
      </c>
    </row>
    <row r="158" spans="1:17" ht="22.5" x14ac:dyDescent="0.25">
      <c r="A158" s="346"/>
      <c r="B158" s="170" t="s">
        <v>185</v>
      </c>
      <c r="C158" s="171" t="s">
        <v>826</v>
      </c>
      <c r="D158" s="163" t="s">
        <v>186</v>
      </c>
      <c r="E158" s="163" t="s">
        <v>187</v>
      </c>
      <c r="F158" s="163" t="s">
        <v>188</v>
      </c>
      <c r="G158" s="163" t="s">
        <v>189</v>
      </c>
      <c r="H158" s="165">
        <v>696</v>
      </c>
      <c r="I158" s="165">
        <v>6.6</v>
      </c>
      <c r="J158" s="165">
        <f t="shared" si="49"/>
        <v>4593.5999999999995</v>
      </c>
      <c r="K158" s="40">
        <f t="shared" si="50"/>
        <v>229.67999999999998</v>
      </c>
      <c r="L158" s="40">
        <f t="shared" si="51"/>
        <v>0.05</v>
      </c>
      <c r="M158" s="186">
        <f t="shared" si="52"/>
        <v>11.484</v>
      </c>
      <c r="N158" s="205">
        <f t="shared" si="53"/>
        <v>2.5548000000000002</v>
      </c>
      <c r="O158" s="186">
        <f t="shared" si="47"/>
        <v>29.339323200000003</v>
      </c>
      <c r="P158" s="183">
        <f t="shared" si="54"/>
        <v>4.4999999999999999E-4</v>
      </c>
      <c r="Q158" s="42">
        <f t="shared" si="48"/>
        <v>0.10335599999999999</v>
      </c>
    </row>
    <row r="159" spans="1:17" ht="22.5" x14ac:dyDescent="0.25">
      <c r="A159" s="346"/>
      <c r="B159" s="170" t="s">
        <v>190</v>
      </c>
      <c r="C159" s="171" t="s">
        <v>826</v>
      </c>
      <c r="D159" s="163" t="s">
        <v>191</v>
      </c>
      <c r="E159" s="163" t="s">
        <v>192</v>
      </c>
      <c r="F159" s="163" t="s">
        <v>193</v>
      </c>
      <c r="G159" s="163" t="s">
        <v>194</v>
      </c>
      <c r="H159" s="165">
        <v>815</v>
      </c>
      <c r="I159" s="165">
        <v>6.6</v>
      </c>
      <c r="J159" s="165">
        <f t="shared" si="49"/>
        <v>5379</v>
      </c>
      <c r="K159" s="40">
        <f t="shared" si="50"/>
        <v>268.95</v>
      </c>
      <c r="L159" s="40">
        <f t="shared" si="51"/>
        <v>0.05</v>
      </c>
      <c r="M159" s="186">
        <f t="shared" si="52"/>
        <v>13.4475</v>
      </c>
      <c r="N159" s="205">
        <f t="shared" si="53"/>
        <v>2.5548000000000002</v>
      </c>
      <c r="O159" s="186">
        <f t="shared" si="47"/>
        <v>34.355673000000003</v>
      </c>
      <c r="P159" s="183">
        <f t="shared" si="54"/>
        <v>4.4999999999999999E-4</v>
      </c>
      <c r="Q159" s="42">
        <f t="shared" si="48"/>
        <v>0.1210275</v>
      </c>
    </row>
    <row r="160" spans="1:17" ht="22.5" x14ac:dyDescent="0.25">
      <c r="A160" s="346"/>
      <c r="B160" s="170" t="s">
        <v>195</v>
      </c>
      <c r="C160" s="171" t="s">
        <v>826</v>
      </c>
      <c r="D160" s="163" t="s">
        <v>196</v>
      </c>
      <c r="E160" s="163" t="s">
        <v>197</v>
      </c>
      <c r="F160" s="163" t="s">
        <v>198</v>
      </c>
      <c r="G160" s="163" t="s">
        <v>199</v>
      </c>
      <c r="H160" s="165">
        <v>322</v>
      </c>
      <c r="I160" s="165">
        <v>6.6</v>
      </c>
      <c r="J160" s="165">
        <f t="shared" si="49"/>
        <v>2125.1999999999998</v>
      </c>
      <c r="K160" s="40">
        <f t="shared" si="50"/>
        <v>106.25999999999999</v>
      </c>
      <c r="L160" s="40">
        <f t="shared" si="51"/>
        <v>0.05</v>
      </c>
      <c r="M160" s="186">
        <f t="shared" si="52"/>
        <v>5.3129999999999997</v>
      </c>
      <c r="N160" s="205">
        <f t="shared" si="53"/>
        <v>2.5548000000000002</v>
      </c>
      <c r="O160" s="186">
        <f t="shared" si="47"/>
        <v>13.5736524</v>
      </c>
      <c r="P160" s="183">
        <f t="shared" si="54"/>
        <v>4.4999999999999999E-4</v>
      </c>
      <c r="Q160" s="42">
        <f t="shared" si="48"/>
        <v>4.7816999999999991E-2</v>
      </c>
    </row>
    <row r="161" spans="1:17" ht="22.5" x14ac:dyDescent="0.25">
      <c r="A161" s="346"/>
      <c r="B161" s="170" t="s">
        <v>200</v>
      </c>
      <c r="C161" s="171" t="s">
        <v>826</v>
      </c>
      <c r="D161" s="163" t="s">
        <v>201</v>
      </c>
      <c r="E161" s="163" t="s">
        <v>202</v>
      </c>
      <c r="F161" s="163" t="s">
        <v>203</v>
      </c>
      <c r="G161" s="163" t="s">
        <v>204</v>
      </c>
      <c r="H161" s="165">
        <v>770</v>
      </c>
      <c r="I161" s="165">
        <v>6.6</v>
      </c>
      <c r="J161" s="165">
        <f t="shared" si="49"/>
        <v>5082</v>
      </c>
      <c r="K161" s="40">
        <f t="shared" si="50"/>
        <v>254.10000000000002</v>
      </c>
      <c r="L161" s="40">
        <f t="shared" si="51"/>
        <v>0.05</v>
      </c>
      <c r="M161" s="186">
        <f t="shared" si="52"/>
        <v>12.705000000000002</v>
      </c>
      <c r="N161" s="205">
        <f t="shared" si="53"/>
        <v>2.5548000000000002</v>
      </c>
      <c r="O161" s="186">
        <f t="shared" si="47"/>
        <v>32.458734000000007</v>
      </c>
      <c r="P161" s="183">
        <f t="shared" si="54"/>
        <v>4.4999999999999999E-4</v>
      </c>
      <c r="Q161" s="42">
        <f t="shared" si="48"/>
        <v>0.114345</v>
      </c>
    </row>
    <row r="162" spans="1:17" ht="22.5" x14ac:dyDescent="0.25">
      <c r="A162" s="346"/>
      <c r="B162" s="162" t="s">
        <v>205</v>
      </c>
      <c r="C162" s="171" t="s">
        <v>826</v>
      </c>
      <c r="D162" s="163" t="s">
        <v>206</v>
      </c>
      <c r="E162" s="163" t="s">
        <v>207</v>
      </c>
      <c r="F162" s="163" t="s">
        <v>208</v>
      </c>
      <c r="G162" s="163" t="s">
        <v>209</v>
      </c>
      <c r="H162" s="165">
        <v>175</v>
      </c>
      <c r="I162" s="165">
        <v>6.6</v>
      </c>
      <c r="J162" s="165">
        <f t="shared" si="49"/>
        <v>1155</v>
      </c>
      <c r="K162" s="40">
        <f t="shared" si="50"/>
        <v>57.75</v>
      </c>
      <c r="L162" s="40">
        <f t="shared" si="51"/>
        <v>0.05</v>
      </c>
      <c r="M162" s="186">
        <f t="shared" si="52"/>
        <v>2.8875000000000002</v>
      </c>
      <c r="N162" s="205">
        <f t="shared" si="53"/>
        <v>2.5548000000000002</v>
      </c>
      <c r="O162" s="186">
        <f t="shared" si="47"/>
        <v>7.3769850000000012</v>
      </c>
      <c r="P162" s="183">
        <f t="shared" si="54"/>
        <v>4.4999999999999999E-4</v>
      </c>
      <c r="Q162" s="42">
        <f t="shared" si="48"/>
        <v>2.59875E-2</v>
      </c>
    </row>
    <row r="163" spans="1:17" ht="22.5" x14ac:dyDescent="0.25">
      <c r="A163" s="346"/>
      <c r="B163" s="162" t="s">
        <v>210</v>
      </c>
      <c r="C163" s="171" t="s">
        <v>826</v>
      </c>
      <c r="D163" s="163" t="s">
        <v>827</v>
      </c>
      <c r="E163" s="163" t="s">
        <v>828</v>
      </c>
      <c r="F163" s="163" t="s">
        <v>829</v>
      </c>
      <c r="G163" s="163" t="s">
        <v>830</v>
      </c>
      <c r="H163" s="165">
        <v>177</v>
      </c>
      <c r="I163" s="165">
        <v>6.6</v>
      </c>
      <c r="J163" s="165">
        <f t="shared" si="49"/>
        <v>1168.2</v>
      </c>
      <c r="K163" s="40">
        <f t="shared" si="50"/>
        <v>58.410000000000004</v>
      </c>
      <c r="L163" s="40">
        <f t="shared" si="51"/>
        <v>0.05</v>
      </c>
      <c r="M163" s="186">
        <f t="shared" si="52"/>
        <v>2.9205000000000005</v>
      </c>
      <c r="N163" s="205">
        <f t="shared" si="53"/>
        <v>2.5548000000000002</v>
      </c>
      <c r="O163" s="186">
        <f t="shared" si="47"/>
        <v>7.4612934000000015</v>
      </c>
      <c r="P163" s="183">
        <f t="shared" si="54"/>
        <v>4.4999999999999999E-4</v>
      </c>
      <c r="Q163" s="42">
        <f t="shared" si="48"/>
        <v>2.6284500000000002E-2</v>
      </c>
    </row>
    <row r="164" spans="1:17" ht="22.5" x14ac:dyDescent="0.25">
      <c r="A164" s="346"/>
      <c r="B164" s="162" t="s">
        <v>211</v>
      </c>
      <c r="C164" s="171" t="s">
        <v>826</v>
      </c>
      <c r="D164" s="163" t="s">
        <v>831</v>
      </c>
      <c r="E164" s="163" t="s">
        <v>832</v>
      </c>
      <c r="F164" s="163" t="s">
        <v>833</v>
      </c>
      <c r="G164" s="163" t="s">
        <v>834</v>
      </c>
      <c r="H164" s="165">
        <v>278</v>
      </c>
      <c r="I164" s="165">
        <v>6.6</v>
      </c>
      <c r="J164" s="165">
        <f t="shared" si="49"/>
        <v>1834.8</v>
      </c>
      <c r="K164" s="40">
        <f t="shared" si="50"/>
        <v>91.740000000000009</v>
      </c>
      <c r="L164" s="40">
        <f t="shared" si="51"/>
        <v>0.05</v>
      </c>
      <c r="M164" s="186">
        <f t="shared" si="52"/>
        <v>4.5870000000000006</v>
      </c>
      <c r="N164" s="205">
        <f t="shared" si="53"/>
        <v>2.5548000000000002</v>
      </c>
      <c r="O164" s="186">
        <f t="shared" si="47"/>
        <v>11.718867600000003</v>
      </c>
      <c r="P164" s="183">
        <f t="shared" si="54"/>
        <v>4.4999999999999999E-4</v>
      </c>
      <c r="Q164" s="42">
        <f t="shared" si="48"/>
        <v>4.1283E-2</v>
      </c>
    </row>
    <row r="165" spans="1:17" ht="22.5" x14ac:dyDescent="0.25">
      <c r="A165" s="346"/>
      <c r="B165" s="162" t="s">
        <v>212</v>
      </c>
      <c r="C165" s="171" t="s">
        <v>826</v>
      </c>
      <c r="D165" s="163" t="s">
        <v>835</v>
      </c>
      <c r="E165" s="163" t="s">
        <v>836</v>
      </c>
      <c r="F165" s="163" t="s">
        <v>837</v>
      </c>
      <c r="G165" s="163" t="s">
        <v>838</v>
      </c>
      <c r="H165" s="165">
        <v>200</v>
      </c>
      <c r="I165" s="165">
        <v>6.6</v>
      </c>
      <c r="J165" s="165">
        <f t="shared" si="49"/>
        <v>1320</v>
      </c>
      <c r="K165" s="40">
        <f t="shared" si="50"/>
        <v>66</v>
      </c>
      <c r="L165" s="40">
        <f t="shared" si="51"/>
        <v>0.05</v>
      </c>
      <c r="M165" s="186">
        <f t="shared" si="52"/>
        <v>3.3000000000000003</v>
      </c>
      <c r="N165" s="205">
        <f t="shared" si="53"/>
        <v>2.5548000000000002</v>
      </c>
      <c r="O165" s="186">
        <f t="shared" si="47"/>
        <v>8.4308400000000017</v>
      </c>
      <c r="P165" s="183">
        <f t="shared" si="54"/>
        <v>4.4999999999999999E-4</v>
      </c>
      <c r="Q165" s="42">
        <f t="shared" si="48"/>
        <v>2.9700000000000001E-2</v>
      </c>
    </row>
    <row r="166" spans="1:17" ht="33.75" x14ac:dyDescent="0.25">
      <c r="A166" s="346">
        <v>14</v>
      </c>
      <c r="B166" s="162" t="s">
        <v>213</v>
      </c>
      <c r="C166" s="163" t="s">
        <v>692</v>
      </c>
      <c r="D166" s="163" t="s">
        <v>214</v>
      </c>
      <c r="E166" s="163" t="s">
        <v>215</v>
      </c>
      <c r="F166" s="163" t="s">
        <v>216</v>
      </c>
      <c r="G166" s="163" t="s">
        <v>217</v>
      </c>
      <c r="H166" s="165">
        <v>576</v>
      </c>
      <c r="I166" s="165">
        <v>6.6</v>
      </c>
      <c r="J166" s="172">
        <f t="shared" ref="J166:J192" si="55">I166*H166</f>
        <v>3801.6</v>
      </c>
      <c r="K166" s="40">
        <f t="shared" si="50"/>
        <v>190.08</v>
      </c>
      <c r="L166" s="40">
        <f t="shared" si="51"/>
        <v>0.05</v>
      </c>
      <c r="M166" s="186">
        <f t="shared" si="52"/>
        <v>9.5040000000000013</v>
      </c>
      <c r="N166" s="205">
        <f t="shared" si="53"/>
        <v>2.5548000000000002</v>
      </c>
      <c r="O166" s="186">
        <f t="shared" ref="O166:O192" si="56">N166*M166</f>
        <v>24.280819200000003</v>
      </c>
      <c r="P166" s="183">
        <f t="shared" si="54"/>
        <v>4.4999999999999999E-4</v>
      </c>
      <c r="Q166" s="42">
        <f t="shared" ref="Q166:Q192" si="57">P166*K166</f>
        <v>8.5536000000000001E-2</v>
      </c>
    </row>
    <row r="167" spans="1:17" ht="33.75" x14ac:dyDescent="0.25">
      <c r="A167" s="346"/>
      <c r="B167" s="162" t="s">
        <v>218</v>
      </c>
      <c r="C167" s="163" t="s">
        <v>692</v>
      </c>
      <c r="D167" s="163" t="s">
        <v>219</v>
      </c>
      <c r="E167" s="163" t="s">
        <v>215</v>
      </c>
      <c r="F167" s="163" t="s">
        <v>220</v>
      </c>
      <c r="G167" s="163" t="s">
        <v>221</v>
      </c>
      <c r="H167" s="165">
        <v>1070</v>
      </c>
      <c r="I167" s="165">
        <v>6.6</v>
      </c>
      <c r="J167" s="172">
        <f t="shared" si="55"/>
        <v>7062</v>
      </c>
      <c r="K167" s="40">
        <f t="shared" si="50"/>
        <v>353.1</v>
      </c>
      <c r="L167" s="40">
        <f t="shared" si="51"/>
        <v>0.05</v>
      </c>
      <c r="M167" s="186">
        <f t="shared" si="52"/>
        <v>17.655000000000001</v>
      </c>
      <c r="N167" s="205">
        <f t="shared" si="53"/>
        <v>2.5548000000000002</v>
      </c>
      <c r="O167" s="186">
        <f t="shared" si="56"/>
        <v>45.104994000000005</v>
      </c>
      <c r="P167" s="183">
        <f t="shared" si="54"/>
        <v>4.4999999999999999E-4</v>
      </c>
      <c r="Q167" s="42">
        <f t="shared" si="57"/>
        <v>0.15889500000000001</v>
      </c>
    </row>
    <row r="168" spans="1:17" ht="33.75" x14ac:dyDescent="0.25">
      <c r="A168" s="346"/>
      <c r="B168" s="162" t="s">
        <v>45</v>
      </c>
      <c r="C168" s="163" t="s">
        <v>692</v>
      </c>
      <c r="D168" s="163" t="s">
        <v>222</v>
      </c>
      <c r="E168" s="163" t="s">
        <v>223</v>
      </c>
      <c r="F168" s="163" t="s">
        <v>224</v>
      </c>
      <c r="G168" s="163" t="s">
        <v>225</v>
      </c>
      <c r="H168" s="165">
        <v>1262</v>
      </c>
      <c r="I168" s="165">
        <v>6.6</v>
      </c>
      <c r="J168" s="172">
        <f t="shared" si="55"/>
        <v>8329.1999999999989</v>
      </c>
      <c r="K168" s="40">
        <f t="shared" si="50"/>
        <v>416.46</v>
      </c>
      <c r="L168" s="40">
        <f t="shared" si="51"/>
        <v>0.05</v>
      </c>
      <c r="M168" s="186">
        <f t="shared" si="52"/>
        <v>20.823</v>
      </c>
      <c r="N168" s="205">
        <f t="shared" si="53"/>
        <v>2.5548000000000002</v>
      </c>
      <c r="O168" s="186">
        <f t="shared" si="56"/>
        <v>53.198600400000004</v>
      </c>
      <c r="P168" s="183">
        <f t="shared" si="54"/>
        <v>4.4999999999999999E-4</v>
      </c>
      <c r="Q168" s="42">
        <f t="shared" si="57"/>
        <v>0.18740699999999999</v>
      </c>
    </row>
    <row r="169" spans="1:17" ht="33.75" x14ac:dyDescent="0.25">
      <c r="A169" s="346"/>
      <c r="B169" s="162" t="s">
        <v>23</v>
      </c>
      <c r="C169" s="163" t="s">
        <v>692</v>
      </c>
      <c r="D169" s="163" t="s">
        <v>226</v>
      </c>
      <c r="E169" s="163" t="s">
        <v>124</v>
      </c>
      <c r="F169" s="163" t="s">
        <v>227</v>
      </c>
      <c r="G169" s="163" t="s">
        <v>228</v>
      </c>
      <c r="H169" s="165">
        <v>171</v>
      </c>
      <c r="I169" s="165">
        <v>6.6</v>
      </c>
      <c r="J169" s="172">
        <f t="shared" si="55"/>
        <v>1128.5999999999999</v>
      </c>
      <c r="K169" s="40">
        <f t="shared" si="50"/>
        <v>56.43</v>
      </c>
      <c r="L169" s="40">
        <f t="shared" si="51"/>
        <v>0.05</v>
      </c>
      <c r="M169" s="186">
        <f t="shared" si="52"/>
        <v>2.8215000000000003</v>
      </c>
      <c r="N169" s="205">
        <f t="shared" si="53"/>
        <v>2.5548000000000002</v>
      </c>
      <c r="O169" s="186">
        <f t="shared" si="56"/>
        <v>7.2083682000000016</v>
      </c>
      <c r="P169" s="183">
        <f t="shared" si="54"/>
        <v>4.4999999999999999E-4</v>
      </c>
      <c r="Q169" s="42">
        <f t="shared" si="57"/>
        <v>2.5393499999999999E-2</v>
      </c>
    </row>
    <row r="170" spans="1:17" ht="33.75" x14ac:dyDescent="0.25">
      <c r="A170" s="346"/>
      <c r="B170" s="162" t="s">
        <v>229</v>
      </c>
      <c r="C170" s="163" t="s">
        <v>692</v>
      </c>
      <c r="D170" s="163" t="s">
        <v>717</v>
      </c>
      <c r="E170" s="163" t="s">
        <v>718</v>
      </c>
      <c r="F170" s="163" t="s">
        <v>719</v>
      </c>
      <c r="G170" s="163" t="s">
        <v>720</v>
      </c>
      <c r="H170" s="165">
        <v>194</v>
      </c>
      <c r="I170" s="165">
        <v>6.6</v>
      </c>
      <c r="J170" s="172">
        <f t="shared" si="55"/>
        <v>1280.3999999999999</v>
      </c>
      <c r="K170" s="40">
        <f t="shared" si="50"/>
        <v>64.02</v>
      </c>
      <c r="L170" s="40">
        <f t="shared" si="51"/>
        <v>0.05</v>
      </c>
      <c r="M170" s="186">
        <f t="shared" si="52"/>
        <v>3.2010000000000001</v>
      </c>
      <c r="N170" s="205">
        <f t="shared" si="53"/>
        <v>2.5548000000000002</v>
      </c>
      <c r="O170" s="186">
        <f t="shared" si="56"/>
        <v>8.1779147999999999</v>
      </c>
      <c r="P170" s="183">
        <f t="shared" si="54"/>
        <v>4.4999999999999999E-4</v>
      </c>
      <c r="Q170" s="42">
        <f t="shared" si="57"/>
        <v>2.8808999999999998E-2</v>
      </c>
    </row>
    <row r="171" spans="1:17" ht="33.75" x14ac:dyDescent="0.25">
      <c r="A171" s="346"/>
      <c r="B171" s="162" t="s">
        <v>22</v>
      </c>
      <c r="C171" s="163" t="s">
        <v>692</v>
      </c>
      <c r="D171" s="163" t="s">
        <v>721</v>
      </c>
      <c r="E171" s="163" t="s">
        <v>722</v>
      </c>
      <c r="F171" s="163" t="s">
        <v>723</v>
      </c>
      <c r="G171" s="163" t="s">
        <v>724</v>
      </c>
      <c r="H171" s="165">
        <v>276</v>
      </c>
      <c r="I171" s="165">
        <v>6.6</v>
      </c>
      <c r="J171" s="172">
        <f t="shared" si="55"/>
        <v>1821.6</v>
      </c>
      <c r="K171" s="40">
        <f t="shared" si="50"/>
        <v>91.08</v>
      </c>
      <c r="L171" s="40">
        <f t="shared" si="51"/>
        <v>0.05</v>
      </c>
      <c r="M171" s="186">
        <f t="shared" si="52"/>
        <v>4.5540000000000003</v>
      </c>
      <c r="N171" s="205">
        <f t="shared" si="53"/>
        <v>2.5548000000000002</v>
      </c>
      <c r="O171" s="186">
        <f t="shared" si="56"/>
        <v>11.634559200000002</v>
      </c>
      <c r="P171" s="183">
        <f t="shared" si="54"/>
        <v>4.4999999999999999E-4</v>
      </c>
      <c r="Q171" s="42">
        <f t="shared" si="57"/>
        <v>4.0985999999999995E-2</v>
      </c>
    </row>
    <row r="172" spans="1:17" ht="33.75" x14ac:dyDescent="0.25">
      <c r="A172" s="346"/>
      <c r="B172" s="162" t="s">
        <v>125</v>
      </c>
      <c r="C172" s="163" t="s">
        <v>692</v>
      </c>
      <c r="D172" s="163" t="s">
        <v>230</v>
      </c>
      <c r="E172" s="163" t="s">
        <v>231</v>
      </c>
      <c r="F172" s="163" t="s">
        <v>232</v>
      </c>
      <c r="G172" s="163" t="s">
        <v>233</v>
      </c>
      <c r="H172" s="165">
        <v>203</v>
      </c>
      <c r="I172" s="165">
        <v>6.6</v>
      </c>
      <c r="J172" s="172">
        <f t="shared" si="55"/>
        <v>1339.8</v>
      </c>
      <c r="K172" s="40">
        <f t="shared" si="50"/>
        <v>66.989999999999995</v>
      </c>
      <c r="L172" s="40">
        <f t="shared" si="51"/>
        <v>0.05</v>
      </c>
      <c r="M172" s="186">
        <f t="shared" si="52"/>
        <v>3.3494999999999999</v>
      </c>
      <c r="N172" s="205">
        <f t="shared" si="53"/>
        <v>2.5548000000000002</v>
      </c>
      <c r="O172" s="186">
        <f t="shared" si="56"/>
        <v>8.5573025999999999</v>
      </c>
      <c r="P172" s="183">
        <f t="shared" si="54"/>
        <v>4.4999999999999999E-4</v>
      </c>
      <c r="Q172" s="42">
        <f t="shared" si="57"/>
        <v>3.0145499999999995E-2</v>
      </c>
    </row>
    <row r="173" spans="1:17" ht="33.75" x14ac:dyDescent="0.25">
      <c r="A173" s="346"/>
      <c r="B173" s="162" t="s">
        <v>234</v>
      </c>
      <c r="C173" s="163" t="s">
        <v>692</v>
      </c>
      <c r="D173" s="163" t="s">
        <v>235</v>
      </c>
      <c r="E173" s="163" t="s">
        <v>236</v>
      </c>
      <c r="F173" s="163" t="s">
        <v>237</v>
      </c>
      <c r="G173" s="163" t="s">
        <v>238</v>
      </c>
      <c r="H173" s="165">
        <v>208</v>
      </c>
      <c r="I173" s="165">
        <v>6.6</v>
      </c>
      <c r="J173" s="172">
        <f t="shared" si="55"/>
        <v>1372.8</v>
      </c>
      <c r="K173" s="40">
        <f t="shared" si="50"/>
        <v>68.64</v>
      </c>
      <c r="L173" s="40">
        <f t="shared" si="51"/>
        <v>0.05</v>
      </c>
      <c r="M173" s="186">
        <f t="shared" si="52"/>
        <v>3.4320000000000004</v>
      </c>
      <c r="N173" s="205">
        <f t="shared" si="53"/>
        <v>2.5548000000000002</v>
      </c>
      <c r="O173" s="186">
        <f t="shared" si="56"/>
        <v>8.768073600000001</v>
      </c>
      <c r="P173" s="183">
        <f t="shared" si="54"/>
        <v>4.4999999999999999E-4</v>
      </c>
      <c r="Q173" s="42">
        <f t="shared" si="57"/>
        <v>3.0887999999999999E-2</v>
      </c>
    </row>
    <row r="174" spans="1:17" ht="33.75" x14ac:dyDescent="0.25">
      <c r="A174" s="346"/>
      <c r="B174" s="162" t="s">
        <v>239</v>
      </c>
      <c r="C174" s="163" t="s">
        <v>692</v>
      </c>
      <c r="D174" s="163" t="s">
        <v>725</v>
      </c>
      <c r="E174" s="163" t="s">
        <v>726</v>
      </c>
      <c r="F174" s="163" t="s">
        <v>727</v>
      </c>
      <c r="G174" s="163" t="s">
        <v>728</v>
      </c>
      <c r="H174" s="165">
        <v>208</v>
      </c>
      <c r="I174" s="165">
        <v>6.6</v>
      </c>
      <c r="J174" s="172">
        <f t="shared" si="55"/>
        <v>1372.8</v>
      </c>
      <c r="K174" s="40">
        <f t="shared" si="50"/>
        <v>68.64</v>
      </c>
      <c r="L174" s="40">
        <f t="shared" si="51"/>
        <v>0.05</v>
      </c>
      <c r="M174" s="186">
        <f t="shared" si="52"/>
        <v>3.4320000000000004</v>
      </c>
      <c r="N174" s="205">
        <f t="shared" si="53"/>
        <v>2.5548000000000002</v>
      </c>
      <c r="O174" s="186">
        <f t="shared" si="56"/>
        <v>8.768073600000001</v>
      </c>
      <c r="P174" s="183">
        <f t="shared" si="54"/>
        <v>4.4999999999999999E-4</v>
      </c>
      <c r="Q174" s="42">
        <f t="shared" si="57"/>
        <v>3.0887999999999999E-2</v>
      </c>
    </row>
    <row r="175" spans="1:17" ht="33.75" x14ac:dyDescent="0.25">
      <c r="A175" s="346"/>
      <c r="B175" s="162" t="s">
        <v>129</v>
      </c>
      <c r="C175" s="163" t="s">
        <v>692</v>
      </c>
      <c r="D175" s="163" t="s">
        <v>729</v>
      </c>
      <c r="E175" s="163" t="s">
        <v>730</v>
      </c>
      <c r="F175" s="163" t="s">
        <v>731</v>
      </c>
      <c r="G175" s="163" t="s">
        <v>732</v>
      </c>
      <c r="H175" s="165">
        <v>281</v>
      </c>
      <c r="I175" s="165">
        <v>6.6</v>
      </c>
      <c r="J175" s="172">
        <f t="shared" si="55"/>
        <v>1854.6</v>
      </c>
      <c r="K175" s="40">
        <f t="shared" si="50"/>
        <v>92.73</v>
      </c>
      <c r="L175" s="40">
        <f t="shared" si="51"/>
        <v>0.05</v>
      </c>
      <c r="M175" s="186">
        <f t="shared" si="52"/>
        <v>4.6365000000000007</v>
      </c>
      <c r="N175" s="205">
        <f t="shared" si="53"/>
        <v>2.5548000000000002</v>
      </c>
      <c r="O175" s="186">
        <f t="shared" si="56"/>
        <v>11.845330200000003</v>
      </c>
      <c r="P175" s="183">
        <f t="shared" si="54"/>
        <v>4.4999999999999999E-4</v>
      </c>
      <c r="Q175" s="42">
        <f t="shared" si="57"/>
        <v>4.1728500000000002E-2</v>
      </c>
    </row>
    <row r="176" spans="1:17" ht="33.75" x14ac:dyDescent="0.25">
      <c r="A176" s="346"/>
      <c r="B176" s="162" t="s">
        <v>130</v>
      </c>
      <c r="C176" s="163" t="s">
        <v>692</v>
      </c>
      <c r="D176" s="163" t="s">
        <v>733</v>
      </c>
      <c r="E176" s="163" t="s">
        <v>734</v>
      </c>
      <c r="F176" s="163" t="s">
        <v>735</v>
      </c>
      <c r="G176" s="163" t="s">
        <v>734</v>
      </c>
      <c r="H176" s="165">
        <v>211</v>
      </c>
      <c r="I176" s="165">
        <v>6.6</v>
      </c>
      <c r="J176" s="172">
        <f t="shared" si="55"/>
        <v>1392.6</v>
      </c>
      <c r="K176" s="40">
        <f t="shared" si="50"/>
        <v>69.63</v>
      </c>
      <c r="L176" s="40">
        <f t="shared" si="51"/>
        <v>0.05</v>
      </c>
      <c r="M176" s="186">
        <f t="shared" si="52"/>
        <v>3.4815</v>
      </c>
      <c r="N176" s="205">
        <f t="shared" si="53"/>
        <v>2.5548000000000002</v>
      </c>
      <c r="O176" s="186">
        <f t="shared" si="56"/>
        <v>8.894536200000001</v>
      </c>
      <c r="P176" s="183">
        <f t="shared" si="54"/>
        <v>4.4999999999999999E-4</v>
      </c>
      <c r="Q176" s="42">
        <f t="shared" si="57"/>
        <v>3.13335E-2</v>
      </c>
    </row>
    <row r="177" spans="1:17" ht="33.75" x14ac:dyDescent="0.25">
      <c r="A177" s="346"/>
      <c r="B177" s="162" t="s">
        <v>131</v>
      </c>
      <c r="C177" s="163" t="s">
        <v>692</v>
      </c>
      <c r="D177" s="163" t="s">
        <v>736</v>
      </c>
      <c r="E177" s="163" t="s">
        <v>737</v>
      </c>
      <c r="F177" s="163" t="s">
        <v>738</v>
      </c>
      <c r="G177" s="163" t="s">
        <v>739</v>
      </c>
      <c r="H177" s="165">
        <v>208</v>
      </c>
      <c r="I177" s="165">
        <v>6.6</v>
      </c>
      <c r="J177" s="172">
        <f t="shared" si="55"/>
        <v>1372.8</v>
      </c>
      <c r="K177" s="40">
        <f t="shared" si="50"/>
        <v>68.64</v>
      </c>
      <c r="L177" s="40">
        <f t="shared" si="51"/>
        <v>0.05</v>
      </c>
      <c r="M177" s="186">
        <f t="shared" si="52"/>
        <v>3.4320000000000004</v>
      </c>
      <c r="N177" s="205">
        <f t="shared" si="53"/>
        <v>2.5548000000000002</v>
      </c>
      <c r="O177" s="186">
        <f t="shared" si="56"/>
        <v>8.768073600000001</v>
      </c>
      <c r="P177" s="183">
        <f t="shared" si="54"/>
        <v>4.4999999999999999E-4</v>
      </c>
      <c r="Q177" s="42">
        <f t="shared" si="57"/>
        <v>3.0887999999999999E-2</v>
      </c>
    </row>
    <row r="178" spans="1:17" ht="33.75" x14ac:dyDescent="0.25">
      <c r="A178" s="346"/>
      <c r="B178" s="162" t="s">
        <v>132</v>
      </c>
      <c r="C178" s="163" t="s">
        <v>692</v>
      </c>
      <c r="D178" s="163" t="s">
        <v>740</v>
      </c>
      <c r="E178" s="163" t="s">
        <v>741</v>
      </c>
      <c r="F178" s="163" t="s">
        <v>742</v>
      </c>
      <c r="G178" s="163" t="s">
        <v>743</v>
      </c>
      <c r="H178" s="165">
        <v>210</v>
      </c>
      <c r="I178" s="165">
        <v>6.6</v>
      </c>
      <c r="J178" s="172">
        <f t="shared" si="55"/>
        <v>1386</v>
      </c>
      <c r="K178" s="40">
        <f t="shared" si="50"/>
        <v>69.3</v>
      </c>
      <c r="L178" s="40">
        <f t="shared" si="51"/>
        <v>0.05</v>
      </c>
      <c r="M178" s="186">
        <f t="shared" si="52"/>
        <v>3.4649999999999999</v>
      </c>
      <c r="N178" s="205">
        <f t="shared" si="53"/>
        <v>2.5548000000000002</v>
      </c>
      <c r="O178" s="186">
        <f t="shared" si="56"/>
        <v>8.8523820000000004</v>
      </c>
      <c r="P178" s="183">
        <f t="shared" si="54"/>
        <v>4.4999999999999999E-4</v>
      </c>
      <c r="Q178" s="42">
        <f t="shared" si="57"/>
        <v>3.1184999999999997E-2</v>
      </c>
    </row>
    <row r="179" spans="1:17" ht="33.75" x14ac:dyDescent="0.25">
      <c r="A179" s="346"/>
      <c r="B179" s="162" t="s">
        <v>240</v>
      </c>
      <c r="C179" s="163" t="s">
        <v>692</v>
      </c>
      <c r="D179" s="163" t="s">
        <v>744</v>
      </c>
      <c r="E179" s="163" t="s">
        <v>745</v>
      </c>
      <c r="F179" s="163" t="s">
        <v>746</v>
      </c>
      <c r="G179" s="163" t="s">
        <v>694</v>
      </c>
      <c r="H179" s="165">
        <v>506</v>
      </c>
      <c r="I179" s="165">
        <v>6.6</v>
      </c>
      <c r="J179" s="172">
        <f t="shared" si="55"/>
        <v>3339.6</v>
      </c>
      <c r="K179" s="40">
        <f t="shared" si="50"/>
        <v>166.98000000000002</v>
      </c>
      <c r="L179" s="40">
        <f t="shared" si="51"/>
        <v>0.05</v>
      </c>
      <c r="M179" s="186">
        <f t="shared" si="52"/>
        <v>8.349000000000002</v>
      </c>
      <c r="N179" s="205">
        <f t="shared" si="53"/>
        <v>2.5548000000000002</v>
      </c>
      <c r="O179" s="186">
        <f t="shared" si="56"/>
        <v>21.330025200000005</v>
      </c>
      <c r="P179" s="183">
        <f t="shared" si="54"/>
        <v>4.4999999999999999E-4</v>
      </c>
      <c r="Q179" s="42">
        <f t="shared" si="57"/>
        <v>7.5140999999999999E-2</v>
      </c>
    </row>
    <row r="180" spans="1:17" ht="33.75" x14ac:dyDescent="0.25">
      <c r="A180" s="346"/>
      <c r="B180" s="162" t="s">
        <v>241</v>
      </c>
      <c r="C180" s="163" t="s">
        <v>692</v>
      </c>
      <c r="D180" s="163" t="s">
        <v>747</v>
      </c>
      <c r="E180" s="163" t="s">
        <v>748</v>
      </c>
      <c r="F180" s="163" t="s">
        <v>749</v>
      </c>
      <c r="G180" s="163" t="s">
        <v>750</v>
      </c>
      <c r="H180" s="165">
        <v>430</v>
      </c>
      <c r="I180" s="165">
        <v>6.6</v>
      </c>
      <c r="J180" s="172">
        <f t="shared" si="55"/>
        <v>2838</v>
      </c>
      <c r="K180" s="40">
        <f t="shared" si="50"/>
        <v>141.9</v>
      </c>
      <c r="L180" s="40">
        <f t="shared" si="51"/>
        <v>0.05</v>
      </c>
      <c r="M180" s="186">
        <f t="shared" si="52"/>
        <v>7.0950000000000006</v>
      </c>
      <c r="N180" s="205">
        <f t="shared" si="53"/>
        <v>2.5548000000000002</v>
      </c>
      <c r="O180" s="186">
        <f t="shared" si="56"/>
        <v>18.126306000000003</v>
      </c>
      <c r="P180" s="183">
        <f t="shared" si="54"/>
        <v>4.4999999999999999E-4</v>
      </c>
      <c r="Q180" s="42">
        <f t="shared" si="57"/>
        <v>6.3854999999999995E-2</v>
      </c>
    </row>
    <row r="181" spans="1:17" ht="33.75" x14ac:dyDescent="0.25">
      <c r="A181" s="346"/>
      <c r="B181" s="162" t="s">
        <v>242</v>
      </c>
      <c r="C181" s="163" t="s">
        <v>692</v>
      </c>
      <c r="D181" s="163" t="s">
        <v>751</v>
      </c>
      <c r="E181" s="163" t="s">
        <v>752</v>
      </c>
      <c r="F181" s="163" t="s">
        <v>753</v>
      </c>
      <c r="G181" s="163" t="s">
        <v>754</v>
      </c>
      <c r="H181" s="165">
        <v>435</v>
      </c>
      <c r="I181" s="165">
        <v>6.6</v>
      </c>
      <c r="J181" s="172">
        <f t="shared" si="55"/>
        <v>2871</v>
      </c>
      <c r="K181" s="40">
        <f t="shared" si="50"/>
        <v>143.55000000000001</v>
      </c>
      <c r="L181" s="40">
        <f t="shared" si="51"/>
        <v>0.05</v>
      </c>
      <c r="M181" s="186">
        <f t="shared" si="52"/>
        <v>7.1775000000000011</v>
      </c>
      <c r="N181" s="205">
        <f t="shared" si="53"/>
        <v>2.5548000000000002</v>
      </c>
      <c r="O181" s="186">
        <f t="shared" si="56"/>
        <v>18.337077000000004</v>
      </c>
      <c r="P181" s="183">
        <f t="shared" si="54"/>
        <v>4.4999999999999999E-4</v>
      </c>
      <c r="Q181" s="42">
        <f t="shared" si="57"/>
        <v>6.4597500000000002E-2</v>
      </c>
    </row>
    <row r="182" spans="1:17" ht="33.75" x14ac:dyDescent="0.25">
      <c r="A182" s="346"/>
      <c r="B182" s="162" t="s">
        <v>243</v>
      </c>
      <c r="C182" s="163" t="s">
        <v>692</v>
      </c>
      <c r="D182" s="163" t="s">
        <v>755</v>
      </c>
      <c r="E182" s="163" t="s">
        <v>756</v>
      </c>
      <c r="F182" s="163" t="s">
        <v>757</v>
      </c>
      <c r="G182" s="163" t="s">
        <v>758</v>
      </c>
      <c r="H182" s="165">
        <v>433</v>
      </c>
      <c r="I182" s="165">
        <v>6.6</v>
      </c>
      <c r="J182" s="172">
        <f t="shared" si="55"/>
        <v>2857.7999999999997</v>
      </c>
      <c r="K182" s="40">
        <f t="shared" si="50"/>
        <v>142.88999999999999</v>
      </c>
      <c r="L182" s="40">
        <f t="shared" si="51"/>
        <v>0.05</v>
      </c>
      <c r="M182" s="186">
        <f t="shared" si="52"/>
        <v>7.1444999999999999</v>
      </c>
      <c r="N182" s="205">
        <f t="shared" si="53"/>
        <v>2.5548000000000002</v>
      </c>
      <c r="O182" s="186">
        <f t="shared" si="56"/>
        <v>18.2527686</v>
      </c>
      <c r="P182" s="183">
        <f t="shared" si="54"/>
        <v>4.4999999999999999E-4</v>
      </c>
      <c r="Q182" s="42">
        <f t="shared" si="57"/>
        <v>6.4300499999999997E-2</v>
      </c>
    </row>
    <row r="183" spans="1:17" ht="33.75" x14ac:dyDescent="0.25">
      <c r="A183" s="346"/>
      <c r="B183" s="162" t="s">
        <v>244</v>
      </c>
      <c r="C183" s="163" t="s">
        <v>692</v>
      </c>
      <c r="D183" s="163" t="s">
        <v>759</v>
      </c>
      <c r="E183" s="163" t="s">
        <v>760</v>
      </c>
      <c r="F183" s="163" t="s">
        <v>761</v>
      </c>
      <c r="G183" s="163" t="s">
        <v>762</v>
      </c>
      <c r="H183" s="165">
        <v>502</v>
      </c>
      <c r="I183" s="165">
        <v>6.6</v>
      </c>
      <c r="J183" s="172">
        <f t="shared" si="55"/>
        <v>3313.2</v>
      </c>
      <c r="K183" s="40">
        <f t="shared" si="50"/>
        <v>165.66</v>
      </c>
      <c r="L183" s="40">
        <f t="shared" si="51"/>
        <v>0.05</v>
      </c>
      <c r="M183" s="186">
        <f t="shared" si="52"/>
        <v>8.2829999999999995</v>
      </c>
      <c r="N183" s="205">
        <f t="shared" si="53"/>
        <v>2.5548000000000002</v>
      </c>
      <c r="O183" s="186">
        <f t="shared" si="56"/>
        <v>21.161408399999999</v>
      </c>
      <c r="P183" s="183">
        <f t="shared" si="54"/>
        <v>4.4999999999999999E-4</v>
      </c>
      <c r="Q183" s="42">
        <f t="shared" si="57"/>
        <v>7.4547000000000002E-2</v>
      </c>
    </row>
    <row r="184" spans="1:17" ht="33.75" x14ac:dyDescent="0.25">
      <c r="A184" s="346"/>
      <c r="B184" s="162" t="s">
        <v>245</v>
      </c>
      <c r="C184" s="163" t="s">
        <v>692</v>
      </c>
      <c r="D184" s="163" t="s">
        <v>763</v>
      </c>
      <c r="E184" s="163" t="s">
        <v>764</v>
      </c>
      <c r="F184" s="163" t="s">
        <v>765</v>
      </c>
      <c r="G184" s="163" t="s">
        <v>766</v>
      </c>
      <c r="H184" s="165">
        <v>431</v>
      </c>
      <c r="I184" s="165">
        <v>6.6</v>
      </c>
      <c r="J184" s="172">
        <f t="shared" si="55"/>
        <v>2844.6</v>
      </c>
      <c r="K184" s="40">
        <f t="shared" si="50"/>
        <v>142.22999999999999</v>
      </c>
      <c r="L184" s="40">
        <f t="shared" si="51"/>
        <v>0.05</v>
      </c>
      <c r="M184" s="186">
        <f t="shared" si="52"/>
        <v>7.1114999999999995</v>
      </c>
      <c r="N184" s="205">
        <f t="shared" si="53"/>
        <v>2.5548000000000002</v>
      </c>
      <c r="O184" s="186">
        <f t="shared" si="56"/>
        <v>18.168460199999998</v>
      </c>
      <c r="P184" s="183">
        <f t="shared" si="54"/>
        <v>4.4999999999999999E-4</v>
      </c>
      <c r="Q184" s="42">
        <f t="shared" si="57"/>
        <v>6.4003499999999991E-2</v>
      </c>
    </row>
    <row r="185" spans="1:17" ht="33.75" x14ac:dyDescent="0.25">
      <c r="A185" s="346"/>
      <c r="B185" s="162" t="s">
        <v>59</v>
      </c>
      <c r="C185" s="163" t="s">
        <v>692</v>
      </c>
      <c r="D185" s="163" t="s">
        <v>767</v>
      </c>
      <c r="E185" s="163" t="s">
        <v>768</v>
      </c>
      <c r="F185" s="163" t="s">
        <v>769</v>
      </c>
      <c r="G185" s="163" t="s">
        <v>770</v>
      </c>
      <c r="H185" s="165">
        <v>433</v>
      </c>
      <c r="I185" s="165">
        <v>6.6</v>
      </c>
      <c r="J185" s="172">
        <f t="shared" si="55"/>
        <v>2857.7999999999997</v>
      </c>
      <c r="K185" s="40">
        <f t="shared" si="50"/>
        <v>142.88999999999999</v>
      </c>
      <c r="L185" s="40">
        <f t="shared" si="51"/>
        <v>0.05</v>
      </c>
      <c r="M185" s="186">
        <f t="shared" si="52"/>
        <v>7.1444999999999999</v>
      </c>
      <c r="N185" s="205">
        <f t="shared" si="53"/>
        <v>2.5548000000000002</v>
      </c>
      <c r="O185" s="186">
        <f t="shared" si="56"/>
        <v>18.2527686</v>
      </c>
      <c r="P185" s="183">
        <f t="shared" si="54"/>
        <v>4.4999999999999999E-4</v>
      </c>
      <c r="Q185" s="42">
        <f t="shared" si="57"/>
        <v>6.4300499999999997E-2</v>
      </c>
    </row>
    <row r="186" spans="1:17" ht="33.75" x14ac:dyDescent="0.25">
      <c r="A186" s="346"/>
      <c r="B186" s="162" t="s">
        <v>246</v>
      </c>
      <c r="C186" s="163" t="s">
        <v>692</v>
      </c>
      <c r="D186" s="163" t="s">
        <v>771</v>
      </c>
      <c r="E186" s="163" t="s">
        <v>772</v>
      </c>
      <c r="F186" s="163" t="s">
        <v>773</v>
      </c>
      <c r="G186" s="163" t="s">
        <v>774</v>
      </c>
      <c r="H186" s="165">
        <v>494</v>
      </c>
      <c r="I186" s="165">
        <v>6.6</v>
      </c>
      <c r="J186" s="172">
        <f t="shared" si="55"/>
        <v>3260.3999999999996</v>
      </c>
      <c r="K186" s="40">
        <f t="shared" si="50"/>
        <v>163.01999999999998</v>
      </c>
      <c r="L186" s="40">
        <f t="shared" si="51"/>
        <v>0.05</v>
      </c>
      <c r="M186" s="186">
        <f t="shared" si="52"/>
        <v>8.1509999999999998</v>
      </c>
      <c r="N186" s="205">
        <f t="shared" si="53"/>
        <v>2.5548000000000002</v>
      </c>
      <c r="O186" s="186">
        <f t="shared" si="56"/>
        <v>20.824174800000002</v>
      </c>
      <c r="P186" s="183">
        <f t="shared" si="54"/>
        <v>4.4999999999999999E-4</v>
      </c>
      <c r="Q186" s="42">
        <f t="shared" si="57"/>
        <v>7.3358999999999994E-2</v>
      </c>
    </row>
    <row r="187" spans="1:17" ht="33.75" x14ac:dyDescent="0.25">
      <c r="A187" s="346"/>
      <c r="B187" s="162" t="s">
        <v>247</v>
      </c>
      <c r="C187" s="163" t="s">
        <v>692</v>
      </c>
      <c r="D187" s="163" t="s">
        <v>775</v>
      </c>
      <c r="E187" s="163" t="s">
        <v>776</v>
      </c>
      <c r="F187" s="163" t="s">
        <v>777</v>
      </c>
      <c r="G187" s="163" t="s">
        <v>778</v>
      </c>
      <c r="H187" s="165">
        <v>215</v>
      </c>
      <c r="I187" s="165">
        <v>6.6</v>
      </c>
      <c r="J187" s="172">
        <f t="shared" si="55"/>
        <v>1419</v>
      </c>
      <c r="K187" s="40">
        <f t="shared" si="50"/>
        <v>70.95</v>
      </c>
      <c r="L187" s="40">
        <f t="shared" si="51"/>
        <v>0.05</v>
      </c>
      <c r="M187" s="186">
        <f t="shared" si="52"/>
        <v>3.5475000000000003</v>
      </c>
      <c r="N187" s="205">
        <f t="shared" si="53"/>
        <v>2.5548000000000002</v>
      </c>
      <c r="O187" s="186">
        <f t="shared" si="56"/>
        <v>9.0631530000000016</v>
      </c>
      <c r="P187" s="183">
        <f t="shared" si="54"/>
        <v>4.4999999999999999E-4</v>
      </c>
      <c r="Q187" s="42">
        <f t="shared" si="57"/>
        <v>3.1927499999999998E-2</v>
      </c>
    </row>
    <row r="188" spans="1:17" ht="33.75" x14ac:dyDescent="0.25">
      <c r="A188" s="346"/>
      <c r="B188" s="162" t="s">
        <v>248</v>
      </c>
      <c r="C188" s="163" t="s">
        <v>692</v>
      </c>
      <c r="D188" s="163" t="s">
        <v>779</v>
      </c>
      <c r="E188" s="163" t="s">
        <v>780</v>
      </c>
      <c r="F188" s="163" t="s">
        <v>781</v>
      </c>
      <c r="G188" s="163" t="s">
        <v>782</v>
      </c>
      <c r="H188" s="165">
        <v>62.5</v>
      </c>
      <c r="I188" s="165">
        <v>6.6</v>
      </c>
      <c r="J188" s="172">
        <f t="shared" si="55"/>
        <v>412.5</v>
      </c>
      <c r="K188" s="40">
        <f t="shared" si="50"/>
        <v>20.625</v>
      </c>
      <c r="L188" s="40">
        <f t="shared" si="51"/>
        <v>0.05</v>
      </c>
      <c r="M188" s="186">
        <f t="shared" si="52"/>
        <v>1.03125</v>
      </c>
      <c r="N188" s="205">
        <f t="shared" si="53"/>
        <v>2.5548000000000002</v>
      </c>
      <c r="O188" s="186">
        <f t="shared" si="56"/>
        <v>2.6346375000000002</v>
      </c>
      <c r="P188" s="183">
        <f t="shared" si="54"/>
        <v>4.4999999999999999E-4</v>
      </c>
      <c r="Q188" s="42">
        <f t="shared" si="57"/>
        <v>9.2812499999999996E-3</v>
      </c>
    </row>
    <row r="189" spans="1:17" ht="33.75" x14ac:dyDescent="0.25">
      <c r="A189" s="346"/>
      <c r="B189" s="162" t="s">
        <v>249</v>
      </c>
      <c r="C189" s="163" t="s">
        <v>692</v>
      </c>
      <c r="D189" s="163" t="s">
        <v>783</v>
      </c>
      <c r="E189" s="163" t="s">
        <v>784</v>
      </c>
      <c r="F189" s="163" t="s">
        <v>785</v>
      </c>
      <c r="G189" s="163" t="s">
        <v>786</v>
      </c>
      <c r="H189" s="165">
        <v>62.8</v>
      </c>
      <c r="I189" s="165">
        <v>6.6</v>
      </c>
      <c r="J189" s="172">
        <f t="shared" si="55"/>
        <v>414.47999999999996</v>
      </c>
      <c r="K189" s="40">
        <f t="shared" si="50"/>
        <v>20.724</v>
      </c>
      <c r="L189" s="40">
        <f t="shared" si="51"/>
        <v>0.05</v>
      </c>
      <c r="M189" s="186">
        <f t="shared" si="52"/>
        <v>1.0362</v>
      </c>
      <c r="N189" s="205">
        <f t="shared" si="53"/>
        <v>2.5548000000000002</v>
      </c>
      <c r="O189" s="186">
        <f t="shared" si="56"/>
        <v>2.6472837600000001</v>
      </c>
      <c r="P189" s="183">
        <f t="shared" si="54"/>
        <v>4.4999999999999999E-4</v>
      </c>
      <c r="Q189" s="42">
        <f t="shared" si="57"/>
        <v>9.3258000000000004E-3</v>
      </c>
    </row>
    <row r="190" spans="1:17" ht="33.75" x14ac:dyDescent="0.25">
      <c r="A190" s="346"/>
      <c r="B190" s="162" t="s">
        <v>19</v>
      </c>
      <c r="C190" s="163" t="s">
        <v>692</v>
      </c>
      <c r="D190" s="163" t="s">
        <v>787</v>
      </c>
      <c r="E190" s="163" t="s">
        <v>788</v>
      </c>
      <c r="F190" s="163" t="s">
        <v>789</v>
      </c>
      <c r="G190" s="163" t="s">
        <v>790</v>
      </c>
      <c r="H190" s="165">
        <v>145</v>
      </c>
      <c r="I190" s="165">
        <v>6.6</v>
      </c>
      <c r="J190" s="172">
        <f t="shared" si="55"/>
        <v>957</v>
      </c>
      <c r="K190" s="40">
        <f t="shared" si="50"/>
        <v>47.85</v>
      </c>
      <c r="L190" s="40">
        <f t="shared" si="51"/>
        <v>0.05</v>
      </c>
      <c r="M190" s="186">
        <f t="shared" si="52"/>
        <v>2.3925000000000001</v>
      </c>
      <c r="N190" s="205">
        <f t="shared" si="53"/>
        <v>2.5548000000000002</v>
      </c>
      <c r="O190" s="186">
        <f t="shared" si="56"/>
        <v>6.1123590000000005</v>
      </c>
      <c r="P190" s="183">
        <f t="shared" si="54"/>
        <v>4.4999999999999999E-4</v>
      </c>
      <c r="Q190" s="42">
        <f t="shared" si="57"/>
        <v>2.15325E-2</v>
      </c>
    </row>
    <row r="191" spans="1:17" ht="33.75" x14ac:dyDescent="0.25">
      <c r="A191" s="346"/>
      <c r="B191" s="162" t="s">
        <v>107</v>
      </c>
      <c r="C191" s="163" t="s">
        <v>692</v>
      </c>
      <c r="D191" s="163" t="s">
        <v>791</v>
      </c>
      <c r="E191" s="163" t="s">
        <v>778</v>
      </c>
      <c r="F191" s="163" t="s">
        <v>792</v>
      </c>
      <c r="G191" s="163" t="s">
        <v>793</v>
      </c>
      <c r="H191" s="165">
        <v>144</v>
      </c>
      <c r="I191" s="165">
        <v>6.6</v>
      </c>
      <c r="J191" s="172">
        <f t="shared" si="55"/>
        <v>950.4</v>
      </c>
      <c r="K191" s="40">
        <f t="shared" si="50"/>
        <v>47.52</v>
      </c>
      <c r="L191" s="40">
        <f t="shared" si="51"/>
        <v>0.05</v>
      </c>
      <c r="M191" s="186">
        <f t="shared" si="52"/>
        <v>2.3760000000000003</v>
      </c>
      <c r="N191" s="205">
        <f t="shared" si="53"/>
        <v>2.5548000000000002</v>
      </c>
      <c r="O191" s="186">
        <f t="shared" si="56"/>
        <v>6.0702048000000008</v>
      </c>
      <c r="P191" s="183">
        <f t="shared" si="54"/>
        <v>4.4999999999999999E-4</v>
      </c>
      <c r="Q191" s="42">
        <f t="shared" si="57"/>
        <v>2.1384E-2</v>
      </c>
    </row>
    <row r="192" spans="1:17" ht="33.75" x14ac:dyDescent="0.25">
      <c r="A192" s="346"/>
      <c r="B192" s="162" t="s">
        <v>31</v>
      </c>
      <c r="C192" s="163" t="s">
        <v>692</v>
      </c>
      <c r="D192" s="163" t="s">
        <v>794</v>
      </c>
      <c r="E192" s="163" t="s">
        <v>795</v>
      </c>
      <c r="F192" s="163" t="s">
        <v>796</v>
      </c>
      <c r="G192" s="163" t="s">
        <v>797</v>
      </c>
      <c r="H192" s="165">
        <v>147</v>
      </c>
      <c r="I192" s="165">
        <v>6.6</v>
      </c>
      <c r="J192" s="172">
        <f t="shared" si="55"/>
        <v>970.19999999999993</v>
      </c>
      <c r="K192" s="40">
        <f t="shared" si="50"/>
        <v>48.51</v>
      </c>
      <c r="L192" s="40">
        <f t="shared" si="51"/>
        <v>0.05</v>
      </c>
      <c r="M192" s="186">
        <f t="shared" si="52"/>
        <v>2.4255</v>
      </c>
      <c r="N192" s="205">
        <f t="shared" si="53"/>
        <v>2.5548000000000002</v>
      </c>
      <c r="O192" s="186">
        <f t="shared" si="56"/>
        <v>6.1966674000000008</v>
      </c>
      <c r="P192" s="183">
        <f t="shared" si="54"/>
        <v>4.4999999999999999E-4</v>
      </c>
      <c r="Q192" s="42">
        <f t="shared" si="57"/>
        <v>2.1829499999999998E-2</v>
      </c>
    </row>
    <row r="193" spans="1:17" x14ac:dyDescent="0.25">
      <c r="A193" s="345" t="s">
        <v>0</v>
      </c>
      <c r="B193" s="345"/>
      <c r="C193" s="345"/>
      <c r="D193" s="345"/>
      <c r="E193" s="345"/>
      <c r="F193" s="345"/>
      <c r="G193" s="345"/>
      <c r="H193" s="345"/>
      <c r="I193" s="345"/>
      <c r="J193" s="345"/>
      <c r="K193" s="40"/>
      <c r="L193" s="40"/>
      <c r="M193" s="186"/>
      <c r="N193" s="205"/>
      <c r="O193" s="186"/>
      <c r="P193" s="183"/>
      <c r="Q193" s="42"/>
    </row>
    <row r="194" spans="1:17" ht="36" x14ac:dyDescent="0.25">
      <c r="A194" s="200" t="s">
        <v>1</v>
      </c>
      <c r="B194" s="200" t="s">
        <v>2</v>
      </c>
      <c r="C194" s="200" t="s">
        <v>254</v>
      </c>
      <c r="D194" s="367" t="s">
        <v>3</v>
      </c>
      <c r="E194" s="368"/>
      <c r="F194" s="368"/>
      <c r="G194" s="369"/>
      <c r="H194" s="200" t="s">
        <v>270</v>
      </c>
      <c r="I194" s="200" t="s">
        <v>271</v>
      </c>
      <c r="J194" s="200" t="s">
        <v>6</v>
      </c>
      <c r="K194" s="85" t="s">
        <v>1268</v>
      </c>
      <c r="L194" s="85" t="s">
        <v>1269</v>
      </c>
      <c r="M194" s="85" t="s">
        <v>352</v>
      </c>
      <c r="N194" s="351" t="s">
        <v>1266</v>
      </c>
      <c r="O194" s="351"/>
      <c r="P194" s="365" t="s">
        <v>1267</v>
      </c>
      <c r="Q194" s="366"/>
    </row>
    <row r="195" spans="1:17" x14ac:dyDescent="0.25">
      <c r="A195" s="200"/>
      <c r="B195" s="200"/>
      <c r="C195" s="200"/>
      <c r="D195" s="200" t="s">
        <v>7</v>
      </c>
      <c r="E195" s="200"/>
      <c r="F195" s="200"/>
      <c r="G195" s="200" t="s">
        <v>8</v>
      </c>
      <c r="H195" s="200" t="s">
        <v>9</v>
      </c>
      <c r="I195" s="200" t="s">
        <v>9</v>
      </c>
      <c r="J195" s="200" t="s">
        <v>10</v>
      </c>
      <c r="K195" s="86">
        <v>0.05</v>
      </c>
      <c r="L195" s="157">
        <v>0.05</v>
      </c>
      <c r="M195" s="157" t="s">
        <v>360</v>
      </c>
      <c r="N195" s="204">
        <v>2.5548000000000002</v>
      </c>
      <c r="O195" s="157" t="s">
        <v>361</v>
      </c>
      <c r="P195" s="156">
        <v>4.4999999999999999E-4</v>
      </c>
      <c r="Q195" s="156" t="s">
        <v>361</v>
      </c>
    </row>
    <row r="196" spans="1:17" ht="33.75" x14ac:dyDescent="0.25">
      <c r="A196" s="346">
        <v>14</v>
      </c>
      <c r="B196" s="162" t="s">
        <v>12</v>
      </c>
      <c r="C196" s="163" t="s">
        <v>692</v>
      </c>
      <c r="D196" s="163" t="s">
        <v>693</v>
      </c>
      <c r="E196" s="163" t="s">
        <v>694</v>
      </c>
      <c r="F196" s="163" t="s">
        <v>695</v>
      </c>
      <c r="G196" s="163" t="s">
        <v>696</v>
      </c>
      <c r="H196" s="165">
        <v>343</v>
      </c>
      <c r="I196" s="165">
        <v>6.6</v>
      </c>
      <c r="J196" s="165">
        <f>I196*H196</f>
        <v>2263.7999999999997</v>
      </c>
      <c r="K196" s="40">
        <f t="shared" ref="K196:K201" si="58">J196*$K$3</f>
        <v>113.19</v>
      </c>
      <c r="L196" s="40">
        <f t="shared" ref="L196:L202" si="59">$L$3</f>
        <v>0.05</v>
      </c>
      <c r="M196" s="186">
        <f>K196*L196</f>
        <v>5.6595000000000004</v>
      </c>
      <c r="N196" s="205">
        <f t="shared" ref="N196:N202" si="60">$N$3</f>
        <v>2.5548000000000002</v>
      </c>
      <c r="O196" s="186">
        <f t="shared" ref="O196:O201" si="61">N196*M196</f>
        <v>14.458890600000002</v>
      </c>
      <c r="P196" s="183">
        <f t="shared" ref="P196:P202" si="62">$P$3</f>
        <v>4.4999999999999999E-4</v>
      </c>
      <c r="Q196" s="42">
        <f t="shared" ref="Q196:Q201" si="63">P196*K196</f>
        <v>5.0935499999999995E-2</v>
      </c>
    </row>
    <row r="197" spans="1:17" ht="33.75" x14ac:dyDescent="0.25">
      <c r="A197" s="346"/>
      <c r="B197" s="162" t="s">
        <v>134</v>
      </c>
      <c r="C197" s="163" t="s">
        <v>692</v>
      </c>
      <c r="D197" s="163" t="s">
        <v>697</v>
      </c>
      <c r="E197" s="163" t="s">
        <v>698</v>
      </c>
      <c r="F197" s="163" t="s">
        <v>699</v>
      </c>
      <c r="G197" s="163" t="s">
        <v>700</v>
      </c>
      <c r="H197" s="165">
        <v>192</v>
      </c>
      <c r="I197" s="165">
        <v>6.6</v>
      </c>
      <c r="J197" s="165">
        <f t="shared" ref="J197:J201" si="64">I197*H197</f>
        <v>1267.1999999999998</v>
      </c>
      <c r="K197" s="40">
        <f t="shared" si="58"/>
        <v>63.359999999999992</v>
      </c>
      <c r="L197" s="40">
        <f t="shared" si="59"/>
        <v>0.05</v>
      </c>
      <c r="M197" s="186">
        <f t="shared" ref="M197:M201" si="65">K197*L197</f>
        <v>3.1679999999999997</v>
      </c>
      <c r="N197" s="205">
        <f t="shared" si="60"/>
        <v>2.5548000000000002</v>
      </c>
      <c r="O197" s="186">
        <f t="shared" si="61"/>
        <v>8.0936064000000005</v>
      </c>
      <c r="P197" s="183">
        <f t="shared" si="62"/>
        <v>4.4999999999999999E-4</v>
      </c>
      <c r="Q197" s="42">
        <f t="shared" si="63"/>
        <v>2.8511999999999996E-2</v>
      </c>
    </row>
    <row r="198" spans="1:17" ht="33.75" x14ac:dyDescent="0.25">
      <c r="A198" s="346"/>
      <c r="B198" s="162" t="s">
        <v>250</v>
      </c>
      <c r="C198" s="163" t="s">
        <v>692</v>
      </c>
      <c r="D198" s="163" t="s">
        <v>701</v>
      </c>
      <c r="E198" s="163" t="s">
        <v>702</v>
      </c>
      <c r="F198" s="163" t="s">
        <v>703</v>
      </c>
      <c r="G198" s="163" t="s">
        <v>704</v>
      </c>
      <c r="H198" s="165">
        <v>191</v>
      </c>
      <c r="I198" s="165">
        <v>6.6</v>
      </c>
      <c r="J198" s="165">
        <f t="shared" si="64"/>
        <v>1260.5999999999999</v>
      </c>
      <c r="K198" s="40">
        <f t="shared" si="58"/>
        <v>63.03</v>
      </c>
      <c r="L198" s="40">
        <f t="shared" si="59"/>
        <v>0.05</v>
      </c>
      <c r="M198" s="186">
        <f t="shared" si="65"/>
        <v>3.1515000000000004</v>
      </c>
      <c r="N198" s="205">
        <f t="shared" si="60"/>
        <v>2.5548000000000002</v>
      </c>
      <c r="O198" s="186">
        <f t="shared" si="61"/>
        <v>8.0514522000000017</v>
      </c>
      <c r="P198" s="183">
        <f t="shared" si="62"/>
        <v>4.4999999999999999E-4</v>
      </c>
      <c r="Q198" s="42">
        <f t="shared" si="63"/>
        <v>2.83635E-2</v>
      </c>
    </row>
    <row r="199" spans="1:17" ht="33.75" x14ac:dyDescent="0.25">
      <c r="A199" s="346"/>
      <c r="B199" s="162" t="s">
        <v>251</v>
      </c>
      <c r="C199" s="163" t="s">
        <v>692</v>
      </c>
      <c r="D199" s="163" t="s">
        <v>705</v>
      </c>
      <c r="E199" s="163" t="s">
        <v>706</v>
      </c>
      <c r="F199" s="163" t="s">
        <v>707</v>
      </c>
      <c r="G199" s="163" t="s">
        <v>708</v>
      </c>
      <c r="H199" s="165">
        <v>197</v>
      </c>
      <c r="I199" s="165">
        <v>6.6</v>
      </c>
      <c r="J199" s="165">
        <f t="shared" si="64"/>
        <v>1300.1999999999998</v>
      </c>
      <c r="K199" s="40">
        <f t="shared" si="58"/>
        <v>65.009999999999991</v>
      </c>
      <c r="L199" s="40">
        <f t="shared" si="59"/>
        <v>0.05</v>
      </c>
      <c r="M199" s="186">
        <f t="shared" si="65"/>
        <v>3.2504999999999997</v>
      </c>
      <c r="N199" s="205">
        <f t="shared" si="60"/>
        <v>2.5548000000000002</v>
      </c>
      <c r="O199" s="186">
        <f>N199*M199</f>
        <v>8.3043773999999999</v>
      </c>
      <c r="P199" s="183">
        <f t="shared" si="62"/>
        <v>4.4999999999999999E-4</v>
      </c>
      <c r="Q199" s="42">
        <f t="shared" si="63"/>
        <v>2.9254499999999996E-2</v>
      </c>
    </row>
    <row r="200" spans="1:17" ht="33.75" x14ac:dyDescent="0.25">
      <c r="A200" s="346"/>
      <c r="B200" s="162" t="s">
        <v>252</v>
      </c>
      <c r="C200" s="163" t="s">
        <v>692</v>
      </c>
      <c r="D200" s="163" t="s">
        <v>709</v>
      </c>
      <c r="E200" s="163" t="s">
        <v>710</v>
      </c>
      <c r="F200" s="163" t="s">
        <v>711</v>
      </c>
      <c r="G200" s="163" t="s">
        <v>712</v>
      </c>
      <c r="H200" s="165">
        <v>189</v>
      </c>
      <c r="I200" s="165">
        <v>6.6</v>
      </c>
      <c r="J200" s="165">
        <f t="shared" si="64"/>
        <v>1247.3999999999999</v>
      </c>
      <c r="K200" s="40">
        <f t="shared" si="58"/>
        <v>62.37</v>
      </c>
      <c r="L200" s="40">
        <f t="shared" si="59"/>
        <v>0.05</v>
      </c>
      <c r="M200" s="186">
        <f t="shared" si="65"/>
        <v>3.1185</v>
      </c>
      <c r="N200" s="205">
        <f t="shared" si="60"/>
        <v>2.5548000000000002</v>
      </c>
      <c r="O200" s="186">
        <f t="shared" si="61"/>
        <v>7.9671438000000006</v>
      </c>
      <c r="P200" s="183">
        <f t="shared" si="62"/>
        <v>4.4999999999999999E-4</v>
      </c>
      <c r="Q200" s="42">
        <f t="shared" si="63"/>
        <v>2.8066499999999998E-2</v>
      </c>
    </row>
    <row r="201" spans="1:17" ht="33.75" x14ac:dyDescent="0.25">
      <c r="A201" s="346"/>
      <c r="B201" s="162" t="s">
        <v>253</v>
      </c>
      <c r="C201" s="163" t="s">
        <v>692</v>
      </c>
      <c r="D201" s="163" t="s">
        <v>713</v>
      </c>
      <c r="E201" s="163" t="s">
        <v>714</v>
      </c>
      <c r="F201" s="163" t="s">
        <v>715</v>
      </c>
      <c r="G201" s="163" t="s">
        <v>716</v>
      </c>
      <c r="H201" s="165">
        <v>188</v>
      </c>
      <c r="I201" s="165">
        <v>6.6</v>
      </c>
      <c r="J201" s="165">
        <f t="shared" si="64"/>
        <v>1240.8</v>
      </c>
      <c r="K201" s="40">
        <f t="shared" si="58"/>
        <v>62.04</v>
      </c>
      <c r="L201" s="40">
        <f t="shared" si="59"/>
        <v>0.05</v>
      </c>
      <c r="M201" s="186">
        <f t="shared" si="65"/>
        <v>3.1020000000000003</v>
      </c>
      <c r="N201" s="205">
        <f t="shared" si="60"/>
        <v>2.5548000000000002</v>
      </c>
      <c r="O201" s="186">
        <f t="shared" si="61"/>
        <v>7.9249896000000017</v>
      </c>
      <c r="P201" s="183">
        <f t="shared" si="62"/>
        <v>4.4999999999999999E-4</v>
      </c>
      <c r="Q201" s="42">
        <f t="shared" si="63"/>
        <v>2.7917999999999998E-2</v>
      </c>
    </row>
    <row r="202" spans="1:17" x14ac:dyDescent="0.25">
      <c r="A202" s="167"/>
      <c r="B202" s="162"/>
      <c r="C202" s="163"/>
      <c r="D202" s="163"/>
      <c r="E202" s="163"/>
      <c r="F202" s="163"/>
      <c r="G202" s="163"/>
      <c r="H202" s="165">
        <v>7000</v>
      </c>
      <c r="I202" s="165">
        <v>6.6</v>
      </c>
      <c r="J202" s="165">
        <f t="shared" ref="J202" si="66">I202*H202</f>
        <v>46200</v>
      </c>
      <c r="K202" s="40">
        <f t="shared" ref="K202" si="67">J202*$K$3</f>
        <v>2310</v>
      </c>
      <c r="L202" s="40">
        <f t="shared" si="59"/>
        <v>0.05</v>
      </c>
      <c r="M202" s="186">
        <f t="shared" ref="M202" si="68">K202*L202</f>
        <v>115.5</v>
      </c>
      <c r="N202" s="205">
        <f t="shared" si="60"/>
        <v>2.5548000000000002</v>
      </c>
      <c r="O202" s="186">
        <f t="shared" ref="O202" si="69">N202*M202</f>
        <v>295.07940000000002</v>
      </c>
      <c r="P202" s="183">
        <f t="shared" si="62"/>
        <v>4.4999999999999999E-4</v>
      </c>
      <c r="Q202" s="42">
        <f t="shared" ref="Q202" si="70">P202*K202</f>
        <v>1.0394999999999999</v>
      </c>
    </row>
    <row r="203" spans="1:17" x14ac:dyDescent="0.25">
      <c r="A203" s="81"/>
      <c r="B203" s="81"/>
      <c r="C203" s="81"/>
      <c r="D203" s="174"/>
      <c r="E203" s="174"/>
      <c r="F203" s="174"/>
      <c r="G203" s="175"/>
      <c r="H203" s="87">
        <f>SUM(H4:H202)</f>
        <v>66975.8</v>
      </c>
      <c r="I203" s="176"/>
      <c r="J203" s="87">
        <f>SUM(J4:J202)</f>
        <v>442040.27999999985</v>
      </c>
      <c r="K203" s="87">
        <f>SUM(K4:K202)</f>
        <v>22102.413999999993</v>
      </c>
      <c r="L203" s="185"/>
      <c r="M203" s="87">
        <f>SUM(M4:M202)</f>
        <v>1105.1007</v>
      </c>
      <c r="N203" s="202"/>
      <c r="O203" s="87">
        <f>SUM(O4:O202)</f>
        <v>2823.3112683600007</v>
      </c>
      <c r="P203" s="185"/>
      <c r="Q203" s="87">
        <f>SUM(Q4:Q202)</f>
        <v>9.9459063000000008</v>
      </c>
    </row>
  </sheetData>
  <mergeCells count="95">
    <mergeCell ref="N143:O143"/>
    <mergeCell ref="P143:Q143"/>
    <mergeCell ref="N194:O194"/>
    <mergeCell ref="P194:Q194"/>
    <mergeCell ref="N23:O23"/>
    <mergeCell ref="P23:Q23"/>
    <mergeCell ref="N43:O43"/>
    <mergeCell ref="P43:Q43"/>
    <mergeCell ref="N47:O47"/>
    <mergeCell ref="P47:Q47"/>
    <mergeCell ref="N79:O79"/>
    <mergeCell ref="P79:Q79"/>
    <mergeCell ref="N103:O103"/>
    <mergeCell ref="P103:Q103"/>
    <mergeCell ref="N116:O116"/>
    <mergeCell ref="P116:Q116"/>
    <mergeCell ref="A196:A201"/>
    <mergeCell ref="P2:Q2"/>
    <mergeCell ref="K1:Q1"/>
    <mergeCell ref="A166:A192"/>
    <mergeCell ref="A193:J193"/>
    <mergeCell ref="D194:G194"/>
    <mergeCell ref="A145:A150"/>
    <mergeCell ref="A151:A165"/>
    <mergeCell ref="A118:A138"/>
    <mergeCell ref="A139:A141"/>
    <mergeCell ref="A142:J142"/>
    <mergeCell ref="A143:A144"/>
    <mergeCell ref="B143:B144"/>
    <mergeCell ref="C143:C144"/>
    <mergeCell ref="D143:G143"/>
    <mergeCell ref="D144:E144"/>
    <mergeCell ref="F144:G144"/>
    <mergeCell ref="A106:A114"/>
    <mergeCell ref="A115:J115"/>
    <mergeCell ref="A116:A117"/>
    <mergeCell ref="B116:B117"/>
    <mergeCell ref="C116:C117"/>
    <mergeCell ref="D116:G116"/>
    <mergeCell ref="D117:E117"/>
    <mergeCell ref="F117:G117"/>
    <mergeCell ref="A49:A58"/>
    <mergeCell ref="A93:A101"/>
    <mergeCell ref="A102:J102"/>
    <mergeCell ref="A103:A104"/>
    <mergeCell ref="B103:B104"/>
    <mergeCell ref="C103:C104"/>
    <mergeCell ref="D103:G103"/>
    <mergeCell ref="D104:E104"/>
    <mergeCell ref="F104:G104"/>
    <mergeCell ref="A81:A83"/>
    <mergeCell ref="A84:A92"/>
    <mergeCell ref="A59:A70"/>
    <mergeCell ref="A71:A77"/>
    <mergeCell ref="A78:J78"/>
    <mergeCell ref="A79:A80"/>
    <mergeCell ref="B79:B80"/>
    <mergeCell ref="C79:C80"/>
    <mergeCell ref="D79:G79"/>
    <mergeCell ref="D80:E80"/>
    <mergeCell ref="F80:G80"/>
    <mergeCell ref="A25:A26"/>
    <mergeCell ref="A27:A32"/>
    <mergeCell ref="A33:A41"/>
    <mergeCell ref="A42:J42"/>
    <mergeCell ref="A43:A44"/>
    <mergeCell ref="B43:B44"/>
    <mergeCell ref="C43:C44"/>
    <mergeCell ref="D43:G43"/>
    <mergeCell ref="D44:E44"/>
    <mergeCell ref="F44:G44"/>
    <mergeCell ref="A46:J46"/>
    <mergeCell ref="A47:A48"/>
    <mergeCell ref="B47:B48"/>
    <mergeCell ref="C47:C48"/>
    <mergeCell ref="D47:G47"/>
    <mergeCell ref="D48:E48"/>
    <mergeCell ref="F48:G48"/>
    <mergeCell ref="A1:J1"/>
    <mergeCell ref="A2:A3"/>
    <mergeCell ref="B2:B3"/>
    <mergeCell ref="C2:C3"/>
    <mergeCell ref="D2:G2"/>
    <mergeCell ref="N2:O2"/>
    <mergeCell ref="A17:A21"/>
    <mergeCell ref="A22:J22"/>
    <mergeCell ref="A23:A24"/>
    <mergeCell ref="B23:B24"/>
    <mergeCell ref="C23:C24"/>
    <mergeCell ref="D23:G23"/>
    <mergeCell ref="D24:E24"/>
    <mergeCell ref="F24:G24"/>
    <mergeCell ref="D3:E3"/>
    <mergeCell ref="F3:G3"/>
    <mergeCell ref="A4:A1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H20"/>
  <sheetViews>
    <sheetView view="pageBreakPreview" zoomScale="60" zoomScaleNormal="100" workbookViewId="0">
      <selection activeCell="E22" sqref="E22"/>
    </sheetView>
  </sheetViews>
  <sheetFormatPr defaultColWidth="9.140625" defaultRowHeight="15" x14ac:dyDescent="0.25"/>
  <cols>
    <col min="1" max="1" width="35.140625" customWidth="1"/>
    <col min="2" max="2" width="15.85546875" customWidth="1"/>
    <col min="3" max="3" width="14.7109375" customWidth="1"/>
    <col min="4" max="4" width="3" customWidth="1"/>
  </cols>
  <sheetData>
    <row r="1" spans="1:8" ht="15.75" thickBot="1" x14ac:dyDescent="0.3">
      <c r="A1" s="354" t="s">
        <v>1274</v>
      </c>
      <c r="B1" s="355"/>
      <c r="C1" s="356"/>
    </row>
    <row r="2" spans="1:8" x14ac:dyDescent="0.25">
      <c r="A2" s="357" t="s">
        <v>371</v>
      </c>
      <c r="B2" s="358"/>
      <c r="C2" s="359"/>
    </row>
    <row r="3" spans="1:8" x14ac:dyDescent="0.25">
      <c r="A3" s="13" t="s">
        <v>377</v>
      </c>
      <c r="B3" s="14" t="s">
        <v>376</v>
      </c>
      <c r="C3" s="15" t="s">
        <v>374</v>
      </c>
      <c r="H3" s="224">
        <v>0.20699999999999999</v>
      </c>
    </row>
    <row r="4" spans="1:8" x14ac:dyDescent="0.25">
      <c r="A4" s="13" t="s">
        <v>373</v>
      </c>
      <c r="B4" s="17">
        <v>23.72</v>
      </c>
      <c r="C4" s="15" t="s">
        <v>375</v>
      </c>
    </row>
    <row r="5" spans="1:8" x14ac:dyDescent="0.25">
      <c r="A5" s="13"/>
      <c r="C5" s="18"/>
    </row>
    <row r="6" spans="1:8" x14ac:dyDescent="0.25">
      <c r="A6" s="13"/>
      <c r="C6" s="18"/>
    </row>
    <row r="7" spans="1:8" x14ac:dyDescent="0.25">
      <c r="A7" s="357" t="s">
        <v>378</v>
      </c>
      <c r="B7" s="358"/>
      <c r="C7" s="359"/>
    </row>
    <row r="8" spans="1:8" x14ac:dyDescent="0.25">
      <c r="A8" s="13" t="s">
        <v>351</v>
      </c>
      <c r="B8">
        <f>MC_CBUQ!L3</f>
        <v>0.05</v>
      </c>
      <c r="C8" s="15" t="s">
        <v>322</v>
      </c>
    </row>
    <row r="9" spans="1:8" x14ac:dyDescent="0.25">
      <c r="A9" s="13" t="s">
        <v>6</v>
      </c>
      <c r="B9" s="4">
        <f>MC_CBUQ!K203</f>
        <v>22102.413999999993</v>
      </c>
      <c r="C9" s="15" t="s">
        <v>323</v>
      </c>
    </row>
    <row r="10" spans="1:8" x14ac:dyDescent="0.25">
      <c r="A10" s="13" t="s">
        <v>352</v>
      </c>
      <c r="B10" s="4">
        <f>B9*B8</f>
        <v>1105.1206999999997</v>
      </c>
      <c r="C10" s="15" t="s">
        <v>325</v>
      </c>
    </row>
    <row r="11" spans="1:8" x14ac:dyDescent="0.25">
      <c r="A11" s="13"/>
      <c r="C11" s="18"/>
    </row>
    <row r="12" spans="1:8" x14ac:dyDescent="0.25">
      <c r="A12" s="357" t="s">
        <v>379</v>
      </c>
      <c r="B12" s="358"/>
      <c r="C12" s="359"/>
    </row>
    <row r="13" spans="1:8" x14ac:dyDescent="0.25">
      <c r="A13" s="19" t="s">
        <v>1275</v>
      </c>
      <c r="B13" s="187">
        <v>2.5548000000000002</v>
      </c>
      <c r="C13" s="15" t="s">
        <v>381</v>
      </c>
    </row>
    <row r="14" spans="1:8" x14ac:dyDescent="0.25">
      <c r="A14" s="13"/>
      <c r="C14" s="18"/>
    </row>
    <row r="15" spans="1:8" x14ac:dyDescent="0.25">
      <c r="A15" s="357" t="s">
        <v>385</v>
      </c>
      <c r="B15" s="358"/>
      <c r="C15" s="359"/>
    </row>
    <row r="16" spans="1:8" x14ac:dyDescent="0.25">
      <c r="A16" s="13" t="s">
        <v>1325</v>
      </c>
      <c r="B16" s="16">
        <f>B13*B10</f>
        <v>2823.3623643599994</v>
      </c>
      <c r="C16" s="15" t="s">
        <v>343</v>
      </c>
    </row>
    <row r="17" spans="1:3" x14ac:dyDescent="0.25">
      <c r="A17" s="13"/>
      <c r="B17" s="16"/>
      <c r="C17" s="15"/>
    </row>
    <row r="18" spans="1:3" x14ac:dyDescent="0.25">
      <c r="A18" s="13"/>
      <c r="C18" s="18"/>
    </row>
    <row r="19" spans="1:3" x14ac:dyDescent="0.25">
      <c r="A19" s="357" t="s">
        <v>390</v>
      </c>
      <c r="B19" s="358"/>
      <c r="C19" s="359"/>
    </row>
    <row r="20" spans="1:3" ht="15.75" thickBot="1" x14ac:dyDescent="0.3">
      <c r="A20" s="22" t="s">
        <v>1309</v>
      </c>
      <c r="B20" s="23">
        <f>B16*B4</f>
        <v>66970.155282619176</v>
      </c>
      <c r="C20" s="24" t="s">
        <v>349</v>
      </c>
    </row>
  </sheetData>
  <mergeCells count="6">
    <mergeCell ref="A1:C1"/>
    <mergeCell ref="A2:C2"/>
    <mergeCell ref="A15:C15"/>
    <mergeCell ref="A19:C19"/>
    <mergeCell ref="A7:C7"/>
    <mergeCell ref="A12:C1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12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H13"/>
  <sheetViews>
    <sheetView view="pageBreakPreview" zoomScale="60" zoomScaleNormal="100" workbookViewId="0">
      <selection activeCell="H22" sqref="H22"/>
    </sheetView>
  </sheetViews>
  <sheetFormatPr defaultColWidth="9.140625" defaultRowHeight="15" x14ac:dyDescent="0.25"/>
  <cols>
    <col min="1" max="1" width="42.7109375" customWidth="1"/>
    <col min="2" max="2" width="15.85546875" customWidth="1"/>
    <col min="3" max="3" width="14.7109375" customWidth="1"/>
    <col min="4" max="4" width="3" customWidth="1"/>
  </cols>
  <sheetData>
    <row r="1" spans="1:8" ht="15.75" thickBot="1" x14ac:dyDescent="0.3">
      <c r="A1" s="354" t="s">
        <v>1278</v>
      </c>
      <c r="B1" s="355"/>
      <c r="C1" s="356"/>
    </row>
    <row r="2" spans="1:8" x14ac:dyDescent="0.25">
      <c r="A2" s="357" t="s">
        <v>371</v>
      </c>
      <c r="B2" s="358"/>
      <c r="C2" s="359"/>
    </row>
    <row r="3" spans="1:8" x14ac:dyDescent="0.25">
      <c r="A3" s="13" t="s">
        <v>377</v>
      </c>
      <c r="B3" s="14" t="s">
        <v>376</v>
      </c>
      <c r="C3" s="15" t="s">
        <v>374</v>
      </c>
      <c r="H3" s="224">
        <v>0.20699999999999999</v>
      </c>
    </row>
    <row r="4" spans="1:8" x14ac:dyDescent="0.25">
      <c r="A4" s="13" t="s">
        <v>373</v>
      </c>
      <c r="B4" s="17">
        <v>24.1</v>
      </c>
      <c r="C4" s="15" t="s">
        <v>375</v>
      </c>
    </row>
    <row r="5" spans="1:8" x14ac:dyDescent="0.25">
      <c r="A5" s="13"/>
      <c r="C5" s="18"/>
    </row>
    <row r="6" spans="1:8" x14ac:dyDescent="0.25">
      <c r="A6" s="13"/>
      <c r="C6" s="18"/>
    </row>
    <row r="7" spans="1:8" x14ac:dyDescent="0.25">
      <c r="A7" s="357" t="s">
        <v>378</v>
      </c>
      <c r="B7" s="358"/>
      <c r="C7" s="359"/>
    </row>
    <row r="8" spans="1:8" x14ac:dyDescent="0.25">
      <c r="A8" s="13" t="s">
        <v>1276</v>
      </c>
      <c r="B8" s="4">
        <f>MC_CBUQ!Q203</f>
        <v>9.9459063000000008</v>
      </c>
      <c r="C8" s="15" t="s">
        <v>343</v>
      </c>
    </row>
    <row r="9" spans="1:8" x14ac:dyDescent="0.25">
      <c r="A9" s="13" t="s">
        <v>1277</v>
      </c>
      <c r="B9" s="4">
        <f>MC_MICRO!Y200</f>
        <v>199.57895099999993</v>
      </c>
      <c r="C9" s="15" t="s">
        <v>343</v>
      </c>
    </row>
    <row r="10" spans="1:8" x14ac:dyDescent="0.25">
      <c r="A10" s="13" t="s">
        <v>278</v>
      </c>
      <c r="B10" s="4">
        <f>B8+B9</f>
        <v>209.52485729999992</v>
      </c>
      <c r="C10" s="15" t="s">
        <v>343</v>
      </c>
    </row>
    <row r="11" spans="1:8" x14ac:dyDescent="0.25">
      <c r="A11" s="13"/>
      <c r="C11" s="18"/>
    </row>
    <row r="12" spans="1:8" x14ac:dyDescent="0.25">
      <c r="A12" s="357" t="s">
        <v>390</v>
      </c>
      <c r="B12" s="358"/>
      <c r="C12" s="359"/>
    </row>
    <row r="13" spans="1:8" ht="15.75" thickBot="1" x14ac:dyDescent="0.3">
      <c r="A13" s="22" t="s">
        <v>1310</v>
      </c>
      <c r="B13" s="23">
        <f>B10*B4</f>
        <v>5049.5490609299986</v>
      </c>
      <c r="C13" s="24" t="s">
        <v>349</v>
      </c>
    </row>
  </sheetData>
  <mergeCells count="4">
    <mergeCell ref="A12:C12"/>
    <mergeCell ref="A1:C1"/>
    <mergeCell ref="A2:C2"/>
    <mergeCell ref="A7:C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L33"/>
  <sheetViews>
    <sheetView view="pageBreakPreview" topLeftCell="A16" zoomScale="85" zoomScaleNormal="85" zoomScaleSheetLayoutView="85" workbookViewId="0">
      <selection activeCell="H3" sqref="H3:J3"/>
    </sheetView>
  </sheetViews>
  <sheetFormatPr defaultRowHeight="15" x14ac:dyDescent="0.25"/>
  <cols>
    <col min="1" max="1" width="7.42578125" customWidth="1"/>
    <col min="3" max="3" width="10.42578125" bestFit="1" customWidth="1"/>
    <col min="4" max="4" width="77.85546875" customWidth="1"/>
    <col min="5" max="5" width="7.140625" customWidth="1"/>
    <col min="6" max="6" width="11.85546875" customWidth="1"/>
    <col min="7" max="7" width="18.42578125" bestFit="1" customWidth="1"/>
    <col min="8" max="8" width="18.85546875" customWidth="1"/>
    <col min="9" max="9" width="22" bestFit="1" customWidth="1"/>
    <col min="10" max="10" width="10.42578125" bestFit="1" customWidth="1"/>
    <col min="11" max="11" width="25" customWidth="1"/>
    <col min="12" max="12" width="24.28515625" customWidth="1"/>
  </cols>
  <sheetData>
    <row r="1" spans="1:10" ht="45" customHeight="1" x14ac:dyDescent="0.25">
      <c r="A1" s="238" t="s">
        <v>406</v>
      </c>
      <c r="B1" s="238"/>
      <c r="C1" s="238"/>
      <c r="D1" s="239" t="s">
        <v>1295</v>
      </c>
      <c r="E1" s="240"/>
      <c r="F1" s="240"/>
      <c r="G1" s="32" t="s">
        <v>404</v>
      </c>
      <c r="H1" s="230" t="s">
        <v>1327</v>
      </c>
      <c r="I1" s="230"/>
      <c r="J1" s="230"/>
    </row>
    <row r="2" spans="1:10" x14ac:dyDescent="0.25">
      <c r="A2" s="238"/>
      <c r="B2" s="238"/>
      <c r="C2" s="238"/>
      <c r="D2" s="231" t="s">
        <v>408</v>
      </c>
      <c r="E2" s="231"/>
      <c r="F2" s="231"/>
      <c r="G2" s="33" t="s">
        <v>403</v>
      </c>
      <c r="H2" s="231" t="s">
        <v>405</v>
      </c>
      <c r="I2" s="231"/>
      <c r="J2" s="231"/>
    </row>
    <row r="3" spans="1:10" x14ac:dyDescent="0.25">
      <c r="A3" s="238"/>
      <c r="B3" s="238"/>
      <c r="C3" s="238"/>
      <c r="D3" s="231" t="s">
        <v>407</v>
      </c>
      <c r="E3" s="231"/>
      <c r="F3" s="231"/>
      <c r="G3" s="33" t="s">
        <v>402</v>
      </c>
      <c r="H3" s="232">
        <f>BDI_SERV!C24</f>
        <v>0.24660000000000001</v>
      </c>
      <c r="I3" s="232"/>
      <c r="J3" s="232"/>
    </row>
    <row r="4" spans="1:10" x14ac:dyDescent="0.25">
      <c r="A4" s="238"/>
      <c r="B4" s="238"/>
      <c r="C4" s="238"/>
      <c r="D4" s="231" t="s">
        <v>1311</v>
      </c>
      <c r="E4" s="231"/>
      <c r="F4" s="231"/>
      <c r="G4" s="33" t="s">
        <v>401</v>
      </c>
      <c r="H4" s="232">
        <v>0.15279999999999999</v>
      </c>
      <c r="I4" s="232"/>
      <c r="J4" s="232"/>
    </row>
    <row r="5" spans="1:10" x14ac:dyDescent="0.25">
      <c r="A5" s="34" t="s">
        <v>1</v>
      </c>
      <c r="B5" s="34" t="s">
        <v>287</v>
      </c>
      <c r="C5" s="34" t="s">
        <v>272</v>
      </c>
      <c r="D5" s="34" t="s">
        <v>273</v>
      </c>
      <c r="E5" s="34" t="s">
        <v>274</v>
      </c>
      <c r="F5" s="34" t="s">
        <v>275</v>
      </c>
      <c r="G5" s="49" t="s">
        <v>276</v>
      </c>
      <c r="H5" s="34" t="s">
        <v>277</v>
      </c>
      <c r="I5" s="34" t="s">
        <v>278</v>
      </c>
      <c r="J5" s="34" t="s">
        <v>410</v>
      </c>
    </row>
    <row r="6" spans="1:10" x14ac:dyDescent="0.25">
      <c r="A6" s="10">
        <v>1</v>
      </c>
      <c r="B6" s="8"/>
      <c r="C6" s="8"/>
      <c r="D6" s="9" t="s">
        <v>281</v>
      </c>
      <c r="E6" s="8"/>
      <c r="F6" s="8"/>
      <c r="G6" s="50"/>
      <c r="H6" s="8"/>
      <c r="I6" s="46">
        <f>I7</f>
        <v>219449.46</v>
      </c>
      <c r="J6" s="143">
        <f>(I6/$I$33)</f>
        <v>1.6758684480490289E-2</v>
      </c>
    </row>
    <row r="7" spans="1:10" x14ac:dyDescent="0.25">
      <c r="A7" s="3" t="s">
        <v>430</v>
      </c>
      <c r="B7" s="3" t="s">
        <v>1293</v>
      </c>
      <c r="C7" s="3" t="s">
        <v>286</v>
      </c>
      <c r="D7" s="1" t="s">
        <v>282</v>
      </c>
      <c r="E7" s="3" t="s">
        <v>344</v>
      </c>
      <c r="F7" s="2">
        <v>1</v>
      </c>
      <c r="G7" s="51">
        <f>'COMP. PRÓPRIA'!I7</f>
        <v>176038.39999999999</v>
      </c>
      <c r="H7" s="36">
        <f>(G7*$H$3)+G7</f>
        <v>219449.46943999999</v>
      </c>
      <c r="I7" s="37">
        <f>TRUNC((H7*F7),2)</f>
        <v>219449.46</v>
      </c>
      <c r="J7" s="80">
        <f>(I7/$I$33)</f>
        <v>1.6758684480490289E-2</v>
      </c>
    </row>
    <row r="8" spans="1:10" x14ac:dyDescent="0.25">
      <c r="A8" s="10">
        <v>2</v>
      </c>
      <c r="B8" s="38"/>
      <c r="C8" s="38"/>
      <c r="D8" s="9" t="s">
        <v>284</v>
      </c>
      <c r="E8" s="8"/>
      <c r="F8" s="8"/>
      <c r="G8" s="50"/>
      <c r="H8" s="11"/>
      <c r="I8" s="47">
        <f>SUM(I9:I10)</f>
        <v>40615.53</v>
      </c>
      <c r="J8" s="143">
        <f>(I8/$I$33)</f>
        <v>3.1016838787294707E-3</v>
      </c>
    </row>
    <row r="9" spans="1:10" ht="30" x14ac:dyDescent="0.25">
      <c r="A9" s="3" t="s">
        <v>435</v>
      </c>
      <c r="B9" s="3" t="s">
        <v>288</v>
      </c>
      <c r="C9" s="3">
        <v>93584</v>
      </c>
      <c r="D9" s="39" t="s">
        <v>283</v>
      </c>
      <c r="E9" s="3" t="s">
        <v>323</v>
      </c>
      <c r="F9" s="40">
        <v>30</v>
      </c>
      <c r="G9" s="52">
        <f>SINAPI!C8</f>
        <v>891.40000000000009</v>
      </c>
      <c r="H9" s="36">
        <f>(G9*$H$3)+G9</f>
        <v>1111.2192400000001</v>
      </c>
      <c r="I9" s="37">
        <f>TRUNC((H9*F9),2)</f>
        <v>33336.57</v>
      </c>
      <c r="J9" s="80">
        <f t="shared" ref="J9:J10" si="0">(I9/$I$33)</f>
        <v>2.5458119527465607E-3</v>
      </c>
    </row>
    <row r="10" spans="1:10" x14ac:dyDescent="0.25">
      <c r="A10" s="3" t="s">
        <v>657</v>
      </c>
      <c r="B10" s="3" t="s">
        <v>1293</v>
      </c>
      <c r="C10" s="3" t="s">
        <v>289</v>
      </c>
      <c r="D10" s="1" t="s">
        <v>285</v>
      </c>
      <c r="E10" s="3" t="s">
        <v>323</v>
      </c>
      <c r="F10" s="2">
        <v>15.63</v>
      </c>
      <c r="G10" s="51">
        <f>'COMP. PRÓPRIA'!I19</f>
        <v>373.58</v>
      </c>
      <c r="H10" s="36">
        <f>(G10*$H$3)+G10</f>
        <v>465.70482800000002</v>
      </c>
      <c r="I10" s="37">
        <f>TRUNC((H10*F10),2)</f>
        <v>7278.96</v>
      </c>
      <c r="J10" s="80">
        <f t="shared" si="0"/>
        <v>5.5587192598291024E-4</v>
      </c>
    </row>
    <row r="11" spans="1:10" x14ac:dyDescent="0.25">
      <c r="A11" s="10">
        <v>3</v>
      </c>
      <c r="B11" s="38"/>
      <c r="C11" s="38"/>
      <c r="D11" s="9" t="s">
        <v>290</v>
      </c>
      <c r="E11" s="38"/>
      <c r="F11" s="8"/>
      <c r="G11" s="50"/>
      <c r="H11" s="11"/>
      <c r="I11" s="47">
        <f>SUM(I13:I19)</f>
        <v>5341202.32</v>
      </c>
      <c r="J11" s="143">
        <f>(I11/$I$33)</f>
        <v>0.4078912950040649</v>
      </c>
    </row>
    <row r="12" spans="1:10" x14ac:dyDescent="0.25">
      <c r="A12" s="10"/>
      <c r="B12" s="38"/>
      <c r="C12" s="38"/>
      <c r="D12" s="9" t="s">
        <v>1261</v>
      </c>
      <c r="E12" s="38"/>
      <c r="F12" s="8"/>
      <c r="G12" s="50"/>
      <c r="H12" s="11"/>
      <c r="I12" s="47"/>
      <c r="J12" s="143"/>
    </row>
    <row r="13" spans="1:10" ht="30" x14ac:dyDescent="0.25">
      <c r="A13" s="3" t="s">
        <v>438</v>
      </c>
      <c r="B13" s="3" t="s">
        <v>1293</v>
      </c>
      <c r="C13" s="3" t="s">
        <v>291</v>
      </c>
      <c r="D13" s="39" t="s">
        <v>690</v>
      </c>
      <c r="E13" s="3" t="s">
        <v>323</v>
      </c>
      <c r="F13" s="40">
        <f>MC_CBUQ!K203</f>
        <v>22102.413999999993</v>
      </c>
      <c r="G13" s="37">
        <f>'COMP. PRÓPRIA'!I32</f>
        <v>0.87299199999999999</v>
      </c>
      <c r="H13" s="36">
        <f>(G13*$H$3)+G13</f>
        <v>1.0882718272</v>
      </c>
      <c r="I13" s="37">
        <f>TRUNC((H13*F13),2)</f>
        <v>24053.43</v>
      </c>
      <c r="J13" s="80">
        <f>(I18/$I$33)</f>
        <v>3.6859124544848625E-2</v>
      </c>
    </row>
    <row r="14" spans="1:10" ht="30" x14ac:dyDescent="0.25">
      <c r="A14" s="3" t="s">
        <v>439</v>
      </c>
      <c r="B14" s="3" t="s">
        <v>1293</v>
      </c>
      <c r="C14" s="3" t="s">
        <v>293</v>
      </c>
      <c r="D14" s="39" t="s">
        <v>685</v>
      </c>
      <c r="E14" s="3" t="s">
        <v>325</v>
      </c>
      <c r="F14" s="40">
        <f>MC_CBUQ!M203</f>
        <v>1105.1007</v>
      </c>
      <c r="G14" s="37">
        <f>'COMP. PRÓPRIA'!I44</f>
        <v>1543.5950214285715</v>
      </c>
      <c r="H14" s="36">
        <f>(G14*$H$3)+G14</f>
        <v>1924.2455537128571</v>
      </c>
      <c r="I14" s="37">
        <f>TRUNC((H14*F14),2)</f>
        <v>2126485.1</v>
      </c>
      <c r="J14" s="80">
        <f>(I14/$I$33)</f>
        <v>0.16239316717099167</v>
      </c>
    </row>
    <row r="15" spans="1:10" ht="30" x14ac:dyDescent="0.25">
      <c r="A15" s="3" t="s">
        <v>441</v>
      </c>
      <c r="B15" s="3" t="s">
        <v>1293</v>
      </c>
      <c r="C15" s="3" t="s">
        <v>1272</v>
      </c>
      <c r="D15" s="178" t="s">
        <v>689</v>
      </c>
      <c r="E15" s="3" t="s">
        <v>343</v>
      </c>
      <c r="F15" s="40">
        <f>MC_CBUQ!O203</f>
        <v>2823.3112683600007</v>
      </c>
      <c r="G15" s="37">
        <f>'COMP. PRÓPRIA'!H49</f>
        <v>4.3022079999999994</v>
      </c>
      <c r="H15" s="36">
        <f>(G15*$H$3)+G15</f>
        <v>5.3631324927999993</v>
      </c>
      <c r="I15" s="37">
        <f>TRUNC((H15*F15),2)</f>
        <v>15141.79</v>
      </c>
      <c r="J15" s="80">
        <f>(I15/$I$33)</f>
        <v>1.1563322191808678E-3</v>
      </c>
    </row>
    <row r="16" spans="1:10" x14ac:dyDescent="0.25">
      <c r="A16" s="38"/>
      <c r="B16" s="38"/>
      <c r="C16" s="179"/>
      <c r="D16" s="180" t="s">
        <v>1262</v>
      </c>
      <c r="E16" s="179"/>
      <c r="F16" s="179"/>
      <c r="G16" s="54"/>
      <c r="H16" s="181"/>
      <c r="I16" s="182"/>
      <c r="J16" s="143"/>
    </row>
    <row r="17" spans="1:12" x14ac:dyDescent="0.25">
      <c r="A17" s="3" t="s">
        <v>443</v>
      </c>
      <c r="B17" s="3" t="s">
        <v>347</v>
      </c>
      <c r="C17" s="3">
        <v>4011212</v>
      </c>
      <c r="D17" s="39" t="s">
        <v>294</v>
      </c>
      <c r="E17" s="3" t="s">
        <v>323</v>
      </c>
      <c r="F17" s="41">
        <f>MC_MICRO!K200</f>
        <v>443508.77999999991</v>
      </c>
      <c r="G17" s="53">
        <f>SICRO!I15</f>
        <v>6.0629114819935485E-2</v>
      </c>
      <c r="H17" s="36">
        <f>(G17*$H$3)+G17</f>
        <v>7.5580254534531571E-2</v>
      </c>
      <c r="I17" s="37">
        <f>TRUNC((H17*F17),2)</f>
        <v>33520.5</v>
      </c>
      <c r="J17" s="80">
        <f t="shared" ref="J17:J31" si="1">(I17/$I$33)</f>
        <v>2.5598581246373303E-3</v>
      </c>
    </row>
    <row r="18" spans="1:12" ht="30" x14ac:dyDescent="0.25">
      <c r="A18" s="3" t="s">
        <v>1291</v>
      </c>
      <c r="B18" s="3" t="s">
        <v>1293</v>
      </c>
      <c r="C18" s="3" t="s">
        <v>291</v>
      </c>
      <c r="D18" s="39" t="s">
        <v>691</v>
      </c>
      <c r="E18" s="3" t="s">
        <v>323</v>
      </c>
      <c r="F18" s="42">
        <f>MC_MICRO!K200</f>
        <v>443508.77999999991</v>
      </c>
      <c r="G18" s="52">
        <f>'COMP. PRÓPRIA'!I32</f>
        <v>0.87299199999999999</v>
      </c>
      <c r="H18" s="36">
        <f>(G18*$H$3)+G18</f>
        <v>1.0882718272</v>
      </c>
      <c r="I18" s="37">
        <f>TRUNC((H18*F18),2)</f>
        <v>482658.11</v>
      </c>
      <c r="J18" s="80">
        <f t="shared" si="1"/>
        <v>3.6859124544848625E-2</v>
      </c>
    </row>
    <row r="19" spans="1:12" ht="30" x14ac:dyDescent="0.25">
      <c r="A19" s="3" t="s">
        <v>1292</v>
      </c>
      <c r="B19" s="3" t="s">
        <v>347</v>
      </c>
      <c r="C19" s="3">
        <v>4011410</v>
      </c>
      <c r="D19" s="39" t="s">
        <v>295</v>
      </c>
      <c r="E19" s="3" t="s">
        <v>323</v>
      </c>
      <c r="F19" s="42">
        <f>MC_MICRO!J200</f>
        <v>443508.77999999991</v>
      </c>
      <c r="G19" s="52">
        <f>SICRO!I50</f>
        <v>4.8099999999999996</v>
      </c>
      <c r="H19" s="36">
        <f>(G19*$H$3)+G19</f>
        <v>5.9961459999999995</v>
      </c>
      <c r="I19" s="37">
        <f>TRUNC((H19*F19),2)</f>
        <v>2659343.39</v>
      </c>
      <c r="J19" s="80">
        <f t="shared" si="1"/>
        <v>0.20308592601817038</v>
      </c>
    </row>
    <row r="20" spans="1:12" x14ac:dyDescent="0.25">
      <c r="A20" s="10">
        <v>4</v>
      </c>
      <c r="B20" s="38"/>
      <c r="C20" s="8"/>
      <c r="D20" s="9" t="s">
        <v>279</v>
      </c>
      <c r="E20" s="8"/>
      <c r="F20" s="8"/>
      <c r="G20" s="50"/>
      <c r="H20" s="11"/>
      <c r="I20" s="47">
        <f>SUM(I21:I22)</f>
        <v>6813031.3999999994</v>
      </c>
      <c r="J20" s="143">
        <f t="shared" si="1"/>
        <v>0.52029038298054153</v>
      </c>
    </row>
    <row r="21" spans="1:12" x14ac:dyDescent="0.25">
      <c r="A21" s="3" t="s">
        <v>658</v>
      </c>
      <c r="B21" s="3" t="s">
        <v>346</v>
      </c>
      <c r="C21" s="1"/>
      <c r="D21" s="39" t="s">
        <v>345</v>
      </c>
      <c r="E21" s="3" t="s">
        <v>343</v>
      </c>
      <c r="F21" s="41">
        <f>MC_MICRO!Y200+MC_CBUQ!Q203</f>
        <v>209.52485729999992</v>
      </c>
      <c r="G21" s="53">
        <v>3002.35</v>
      </c>
      <c r="H21" s="36">
        <f>(G21*$H$4)+G21</f>
        <v>3461.1090799999997</v>
      </c>
      <c r="I21" s="37">
        <f>TRUNC((H21*F21),2)</f>
        <v>725188.38</v>
      </c>
      <c r="J21" s="80">
        <f t="shared" si="1"/>
        <v>5.5380419935131743E-2</v>
      </c>
    </row>
    <row r="22" spans="1:12" x14ac:dyDescent="0.25">
      <c r="A22" s="3" t="s">
        <v>659</v>
      </c>
      <c r="B22" s="3" t="s">
        <v>346</v>
      </c>
      <c r="C22" s="1"/>
      <c r="D22" s="39" t="s">
        <v>1312</v>
      </c>
      <c r="E22" s="3" t="s">
        <v>343</v>
      </c>
      <c r="F22" s="2">
        <f>MC_MICRO!W200</f>
        <v>1490.1895007999995</v>
      </c>
      <c r="G22" s="53">
        <v>3543.79</v>
      </c>
      <c r="H22" s="36">
        <f>(G22*$H$4)+G22</f>
        <v>4085.2811119999997</v>
      </c>
      <c r="I22" s="37">
        <f>TRUNC((H22*F22),2)</f>
        <v>6087843.0199999996</v>
      </c>
      <c r="J22" s="80">
        <f t="shared" si="1"/>
        <v>0.46490996304540982</v>
      </c>
    </row>
    <row r="23" spans="1:12" x14ac:dyDescent="0.25">
      <c r="A23" s="10">
        <v>5</v>
      </c>
      <c r="B23" s="38"/>
      <c r="C23" s="8"/>
      <c r="D23" s="9" t="s">
        <v>280</v>
      </c>
      <c r="E23" s="8"/>
      <c r="F23" s="8"/>
      <c r="G23" s="50"/>
      <c r="H23" s="11"/>
      <c r="I23" s="47">
        <f>I24+I29+I31</f>
        <v>680372.31</v>
      </c>
      <c r="J23" s="143">
        <f t="shared" si="1"/>
        <v>5.1957953656173637E-2</v>
      </c>
    </row>
    <row r="24" spans="1:12" x14ac:dyDescent="0.25">
      <c r="A24" s="38"/>
      <c r="B24" s="38"/>
      <c r="C24" s="38"/>
      <c r="D24" s="43" t="s">
        <v>353</v>
      </c>
      <c r="E24" s="38"/>
      <c r="F24" s="8"/>
      <c r="G24" s="54"/>
      <c r="H24" s="11"/>
      <c r="I24" s="47">
        <f>SUM(I25:I27)</f>
        <v>485914.89</v>
      </c>
      <c r="J24" s="143">
        <f t="shared" si="1"/>
        <v>3.7107834878619191E-2</v>
      </c>
    </row>
    <row r="25" spans="1:12" ht="30" x14ac:dyDescent="0.25">
      <c r="A25" s="3" t="s">
        <v>660</v>
      </c>
      <c r="B25" s="3" t="s">
        <v>288</v>
      </c>
      <c r="C25" s="3">
        <v>93595</v>
      </c>
      <c r="D25" s="44" t="s">
        <v>348</v>
      </c>
      <c r="E25" s="3" t="s">
        <v>349</v>
      </c>
      <c r="F25" s="42">
        <f>'DMT MICRO'!B31</f>
        <v>49894.737749999986</v>
      </c>
      <c r="G25" s="52">
        <f>SINAPI!C42</f>
        <v>1.64</v>
      </c>
      <c r="H25" s="36">
        <f>(G25*$H$3)+G25</f>
        <v>2.0444239999999998</v>
      </c>
      <c r="I25" s="37">
        <f>TRUNC((H25*F25),2)</f>
        <v>102005.99</v>
      </c>
      <c r="J25" s="80">
        <f t="shared" si="1"/>
        <v>7.7898856599148067E-3</v>
      </c>
      <c r="K25" s="12" t="s">
        <v>355</v>
      </c>
      <c r="L25" s="31" t="s">
        <v>400</v>
      </c>
    </row>
    <row r="26" spans="1:12" ht="38.25" customHeight="1" x14ac:dyDescent="0.25">
      <c r="A26" s="3" t="s">
        <v>661</v>
      </c>
      <c r="B26" s="3" t="s">
        <v>288</v>
      </c>
      <c r="C26" s="3">
        <v>93596</v>
      </c>
      <c r="D26" s="44" t="s">
        <v>354</v>
      </c>
      <c r="E26" s="3" t="s">
        <v>349</v>
      </c>
      <c r="F26" s="42">
        <f>'DMT MICRO'!B32</f>
        <v>449052.63974999986</v>
      </c>
      <c r="G26" s="52">
        <f>SINAPI!C54</f>
        <v>0.59000000000000008</v>
      </c>
      <c r="H26" s="36">
        <f>(G26*$H$3)+G26</f>
        <v>0.73549400000000009</v>
      </c>
      <c r="I26" s="37">
        <f>TRUNC((H26*F26),2)</f>
        <v>330275.52</v>
      </c>
      <c r="J26" s="80">
        <f t="shared" si="1"/>
        <v>2.5222131926457513E-2</v>
      </c>
      <c r="K26" s="12" t="s">
        <v>356</v>
      </c>
      <c r="L26" s="31" t="s">
        <v>400</v>
      </c>
    </row>
    <row r="27" spans="1:12" ht="30" x14ac:dyDescent="0.25">
      <c r="A27" s="3" t="s">
        <v>662</v>
      </c>
      <c r="B27" s="3" t="s">
        <v>288</v>
      </c>
      <c r="C27" s="3">
        <v>100947</v>
      </c>
      <c r="D27" s="44" t="s">
        <v>357</v>
      </c>
      <c r="E27" s="3" t="s">
        <v>349</v>
      </c>
      <c r="F27" s="42">
        <f>'DMT MICRO'!J22</f>
        <v>21404.842494749995</v>
      </c>
      <c r="G27" s="52">
        <f>SINAPI!C78</f>
        <v>2.0100000000000002</v>
      </c>
      <c r="H27" s="36">
        <f>(G27*$H$3)+G27</f>
        <v>2.5056660000000002</v>
      </c>
      <c r="I27" s="48">
        <f>TRUNC((H27*F27),2)</f>
        <v>53633.38</v>
      </c>
      <c r="J27" s="80">
        <f t="shared" si="1"/>
        <v>4.0958172922468724E-3</v>
      </c>
      <c r="K27" s="12" t="s">
        <v>350</v>
      </c>
      <c r="L27" s="31" t="s">
        <v>398</v>
      </c>
    </row>
    <row r="28" spans="1:12" ht="45" x14ac:dyDescent="0.25">
      <c r="A28" s="3" t="s">
        <v>663</v>
      </c>
      <c r="B28" s="3" t="s">
        <v>288</v>
      </c>
      <c r="C28" s="3">
        <v>102330</v>
      </c>
      <c r="D28" s="44" t="s">
        <v>358</v>
      </c>
      <c r="E28" s="3" t="s">
        <v>349</v>
      </c>
      <c r="F28" s="42">
        <f>'DMT MICRO'!F22</f>
        <v>35913.566969279993</v>
      </c>
      <c r="G28" s="52">
        <f>SINAPI!C66</f>
        <v>1.28</v>
      </c>
      <c r="H28" s="36">
        <f>(G28*$H$4)+G28</f>
        <v>1.475584</v>
      </c>
      <c r="I28" s="48">
        <f>TRUNC((H28*F28),2)</f>
        <v>52993.48</v>
      </c>
      <c r="J28" s="80">
        <f t="shared" si="1"/>
        <v>4.0469500851958015E-3</v>
      </c>
      <c r="K28" s="12" t="s">
        <v>392</v>
      </c>
      <c r="L28" s="31" t="s">
        <v>399</v>
      </c>
    </row>
    <row r="29" spans="1:12" x14ac:dyDescent="0.25">
      <c r="A29" s="38"/>
      <c r="B29" s="38"/>
      <c r="C29" s="38"/>
      <c r="D29" s="43" t="s">
        <v>1263</v>
      </c>
      <c r="E29" s="38"/>
      <c r="F29" s="8"/>
      <c r="G29" s="54"/>
      <c r="H29" s="11"/>
      <c r="I29" s="47">
        <f>SUM(I30:I30)</f>
        <v>187006.39</v>
      </c>
      <c r="J29" s="143">
        <f t="shared" si="1"/>
        <v>1.428110639162892E-2</v>
      </c>
    </row>
    <row r="30" spans="1:12" ht="30" x14ac:dyDescent="0.25">
      <c r="A30" s="3" t="s">
        <v>664</v>
      </c>
      <c r="B30" s="3" t="s">
        <v>288</v>
      </c>
      <c r="C30" s="3">
        <v>95878</v>
      </c>
      <c r="D30" s="44" t="s">
        <v>1264</v>
      </c>
      <c r="E30" s="3" t="s">
        <v>349</v>
      </c>
      <c r="F30" s="45">
        <f>'DMT CBUQ'!B20</f>
        <v>66970.155282619176</v>
      </c>
      <c r="G30" s="52">
        <f>SINAPI!C90</f>
        <v>2.2399999999999998</v>
      </c>
      <c r="H30" s="36">
        <f>(G30*$H$3)+G30</f>
        <v>2.7923839999999998</v>
      </c>
      <c r="I30" s="48">
        <f>TRUNC((H30*F30),2)</f>
        <v>187006.39</v>
      </c>
      <c r="J30" s="80">
        <f t="shared" si="1"/>
        <v>1.428110639162892E-2</v>
      </c>
    </row>
    <row r="31" spans="1:12" x14ac:dyDescent="0.25">
      <c r="A31" s="38"/>
      <c r="B31" s="38"/>
      <c r="C31" s="38"/>
      <c r="D31" s="43" t="s">
        <v>1260</v>
      </c>
      <c r="E31" s="38"/>
      <c r="F31" s="8"/>
      <c r="G31" s="54"/>
      <c r="H31" s="11"/>
      <c r="I31" s="47">
        <f>I32</f>
        <v>7451.03</v>
      </c>
      <c r="J31" s="143">
        <f t="shared" si="1"/>
        <v>5.690123859255228E-4</v>
      </c>
    </row>
    <row r="32" spans="1:12" ht="45" x14ac:dyDescent="0.25">
      <c r="A32" s="3" t="s">
        <v>1300</v>
      </c>
      <c r="B32" s="3" t="s">
        <v>288</v>
      </c>
      <c r="C32" s="3">
        <v>102330</v>
      </c>
      <c r="D32" s="44" t="s">
        <v>358</v>
      </c>
      <c r="E32" s="3" t="s">
        <v>349</v>
      </c>
      <c r="F32" s="42">
        <f>'DMT RR-2C'!B13</f>
        <v>5049.5490609299986</v>
      </c>
      <c r="G32" s="37">
        <f>SINAPI!C66</f>
        <v>1.28</v>
      </c>
      <c r="H32" s="36">
        <f>(G32*$H$4)+G32</f>
        <v>1.475584</v>
      </c>
      <c r="I32" s="37">
        <f>TRUNC((H32*F32),2)</f>
        <v>7451.03</v>
      </c>
      <c r="J32" s="80">
        <f>(I32/$I$33)</f>
        <v>5.690123859255228E-4</v>
      </c>
      <c r="K32" s="12" t="s">
        <v>448</v>
      </c>
      <c r="L32" s="31" t="s">
        <v>399</v>
      </c>
    </row>
    <row r="33" spans="1:10" x14ac:dyDescent="0.25">
      <c r="A33" s="237" t="s">
        <v>409</v>
      </c>
      <c r="B33" s="237"/>
      <c r="C33" s="237"/>
      <c r="D33" s="237"/>
      <c r="E33" s="237"/>
      <c r="F33" s="237"/>
      <c r="G33" s="237"/>
      <c r="H33" s="237"/>
      <c r="I33" s="46">
        <f>I6+I8+I11+I20+I23</f>
        <v>13094671.020000001</v>
      </c>
      <c r="J33" s="55">
        <f>(I33/$I$33)</f>
        <v>1</v>
      </c>
    </row>
  </sheetData>
  <mergeCells count="10">
    <mergeCell ref="A33:H33"/>
    <mergeCell ref="H1:J1"/>
    <mergeCell ref="H2:J2"/>
    <mergeCell ref="H3:J3"/>
    <mergeCell ref="H4:J4"/>
    <mergeCell ref="A1:C4"/>
    <mergeCell ref="D1:F1"/>
    <mergeCell ref="D2:F2"/>
    <mergeCell ref="D3:F3"/>
    <mergeCell ref="D4:F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R21"/>
  <sheetViews>
    <sheetView view="pageBreakPreview" zoomScale="85" zoomScaleNormal="85" zoomScaleSheetLayoutView="85" workbookViewId="0">
      <selection activeCell="D3" sqref="D3:R3"/>
    </sheetView>
  </sheetViews>
  <sheetFormatPr defaultRowHeight="15" x14ac:dyDescent="0.25"/>
  <cols>
    <col min="2" max="2" width="6.140625" customWidth="1"/>
    <col min="3" max="3" width="1.85546875" customWidth="1"/>
    <col min="4" max="4" width="34.5703125" customWidth="1"/>
    <col min="5" max="5" width="0.140625" hidden="1" customWidth="1"/>
    <col min="6" max="6" width="5.5703125" hidden="1" customWidth="1"/>
    <col min="7" max="7" width="1.5703125" customWidth="1"/>
    <col min="8" max="8" width="15" customWidth="1"/>
    <col min="9" max="9" width="0.140625" hidden="1" customWidth="1"/>
    <col min="10" max="10" width="2.28515625" customWidth="1"/>
    <col min="11" max="13" width="16" bestFit="1" customWidth="1"/>
    <col min="14" max="16" width="16.85546875" bestFit="1" customWidth="1"/>
    <col min="17" max="17" width="17" bestFit="1" customWidth="1"/>
    <col min="18" max="18" width="19.140625" bestFit="1" customWidth="1"/>
  </cols>
  <sheetData>
    <row r="1" spans="1:18" ht="45" customHeight="1" x14ac:dyDescent="0.25">
      <c r="A1" s="250" t="s">
        <v>421</v>
      </c>
      <c r="B1" s="251"/>
      <c r="C1" s="251"/>
      <c r="D1" s="257" t="s">
        <v>1295</v>
      </c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9"/>
    </row>
    <row r="2" spans="1:18" ht="15" customHeight="1" x14ac:dyDescent="0.25">
      <c r="A2" s="252"/>
      <c r="B2" s="253"/>
      <c r="C2" s="253"/>
      <c r="D2" s="260" t="s">
        <v>408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2"/>
    </row>
    <row r="3" spans="1:18" ht="15" customHeight="1" x14ac:dyDescent="0.25">
      <c r="A3" s="252"/>
      <c r="B3" s="253"/>
      <c r="C3" s="253"/>
      <c r="D3" s="260" t="s">
        <v>407</v>
      </c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2"/>
    </row>
    <row r="4" spans="1:18" ht="15" customHeight="1" x14ac:dyDescent="0.25">
      <c r="A4" s="254"/>
      <c r="B4" s="255"/>
      <c r="C4" s="255"/>
      <c r="D4" s="263" t="s">
        <v>1311</v>
      </c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5"/>
    </row>
    <row r="5" spans="1:18" x14ac:dyDescent="0.25">
      <c r="A5" s="225" t="s">
        <v>1</v>
      </c>
      <c r="B5" s="226"/>
      <c r="C5" s="227"/>
      <c r="D5" s="63" t="s">
        <v>273</v>
      </c>
      <c r="E5" s="244" t="s">
        <v>422</v>
      </c>
      <c r="F5" s="245"/>
      <c r="G5" s="245"/>
      <c r="H5" s="245"/>
      <c r="I5" s="245"/>
      <c r="J5" s="246"/>
      <c r="K5" s="64" t="s">
        <v>413</v>
      </c>
      <c r="L5" s="64" t="s">
        <v>414</v>
      </c>
      <c r="M5" s="64" t="s">
        <v>415</v>
      </c>
      <c r="N5" s="64" t="s">
        <v>416</v>
      </c>
      <c r="O5" s="64" t="s">
        <v>417</v>
      </c>
      <c r="P5" s="64" t="s">
        <v>418</v>
      </c>
      <c r="Q5" s="64" t="s">
        <v>419</v>
      </c>
      <c r="R5" s="64" t="s">
        <v>420</v>
      </c>
    </row>
    <row r="6" spans="1:18" x14ac:dyDescent="0.25">
      <c r="A6" s="241">
        <v>1</v>
      </c>
      <c r="B6" s="242"/>
      <c r="C6" s="243"/>
      <c r="D6" s="33" t="s">
        <v>281</v>
      </c>
      <c r="E6" s="247">
        <f>ORC_N_DES.!I6</f>
        <v>219449.46</v>
      </c>
      <c r="F6" s="248"/>
      <c r="G6" s="248"/>
      <c r="H6" s="248"/>
      <c r="I6" s="248"/>
      <c r="J6" s="249"/>
      <c r="K6" s="35">
        <f t="shared" ref="K6:R6" si="0">(K7*$E$6)</f>
        <v>27431.182499999999</v>
      </c>
      <c r="L6" s="35">
        <f t="shared" si="0"/>
        <v>27431.182499999999</v>
      </c>
      <c r="M6" s="35">
        <f t="shared" si="0"/>
        <v>27431.182499999999</v>
      </c>
      <c r="N6" s="35">
        <f t="shared" si="0"/>
        <v>27431.182499999999</v>
      </c>
      <c r="O6" s="35">
        <f t="shared" si="0"/>
        <v>27431.182499999999</v>
      </c>
      <c r="P6" s="35">
        <f t="shared" si="0"/>
        <v>27431.182499999999</v>
      </c>
      <c r="Q6" s="35">
        <f t="shared" si="0"/>
        <v>27431.182499999999</v>
      </c>
      <c r="R6" s="35">
        <f t="shared" si="0"/>
        <v>27431.182499999999</v>
      </c>
    </row>
    <row r="7" spans="1:18" x14ac:dyDescent="0.25">
      <c r="A7" s="241"/>
      <c r="B7" s="242"/>
      <c r="C7" s="243"/>
      <c r="D7" s="33"/>
      <c r="E7" s="58"/>
      <c r="F7" s="57"/>
      <c r="G7" s="266"/>
      <c r="H7" s="267"/>
      <c r="I7" s="267"/>
      <c r="J7" s="268"/>
      <c r="K7" s="62">
        <v>0.125</v>
      </c>
      <c r="L7" s="62">
        <v>0.125</v>
      </c>
      <c r="M7" s="62">
        <v>0.125</v>
      </c>
      <c r="N7" s="62">
        <v>0.125</v>
      </c>
      <c r="O7" s="62">
        <v>0.125</v>
      </c>
      <c r="P7" s="62">
        <v>0.125</v>
      </c>
      <c r="Q7" s="62">
        <v>0.125</v>
      </c>
      <c r="R7" s="62">
        <v>0.125</v>
      </c>
    </row>
    <row r="8" spans="1:18" x14ac:dyDescent="0.25">
      <c r="A8" s="241">
        <v>2</v>
      </c>
      <c r="B8" s="242"/>
      <c r="C8" s="243"/>
      <c r="D8" s="33" t="s">
        <v>284</v>
      </c>
      <c r="E8" s="247">
        <f>ORC_N_DES.!I8</f>
        <v>40615.53</v>
      </c>
      <c r="F8" s="248"/>
      <c r="G8" s="248"/>
      <c r="H8" s="248"/>
      <c r="I8" s="248"/>
      <c r="J8" s="249"/>
      <c r="K8" s="35">
        <f>(K9*$E$8)</f>
        <v>40615.53</v>
      </c>
      <c r="L8" s="35">
        <f t="shared" ref="L8:R8" si="1">(L9*$E$8)</f>
        <v>0</v>
      </c>
      <c r="M8" s="35">
        <f t="shared" si="1"/>
        <v>0</v>
      </c>
      <c r="N8" s="35">
        <f t="shared" si="1"/>
        <v>0</v>
      </c>
      <c r="O8" s="35">
        <f t="shared" si="1"/>
        <v>0</v>
      </c>
      <c r="P8" s="35">
        <f t="shared" si="1"/>
        <v>0</v>
      </c>
      <c r="Q8" s="35">
        <f t="shared" si="1"/>
        <v>0</v>
      </c>
      <c r="R8" s="35">
        <f t="shared" si="1"/>
        <v>0</v>
      </c>
    </row>
    <row r="9" spans="1:18" x14ac:dyDescent="0.25">
      <c r="A9" s="241"/>
      <c r="B9" s="242"/>
      <c r="C9" s="243"/>
      <c r="D9" s="33"/>
      <c r="E9" s="58"/>
      <c r="F9" s="57"/>
      <c r="G9" s="266"/>
      <c r="H9" s="267"/>
      <c r="I9" s="267"/>
      <c r="J9" s="268"/>
      <c r="K9" s="62">
        <v>1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</row>
    <row r="10" spans="1:18" x14ac:dyDescent="0.25">
      <c r="A10" s="241">
        <v>3</v>
      </c>
      <c r="B10" s="242"/>
      <c r="C10" s="243"/>
      <c r="D10" s="33" t="s">
        <v>290</v>
      </c>
      <c r="E10" s="247">
        <f>ORC_N_DES.!I11</f>
        <v>5341202.32</v>
      </c>
      <c r="F10" s="248"/>
      <c r="G10" s="248"/>
      <c r="H10" s="248"/>
      <c r="I10" s="248"/>
      <c r="J10" s="249"/>
      <c r="K10" s="35">
        <f>(K11*$E$10)</f>
        <v>267060.11600000004</v>
      </c>
      <c r="L10" s="35">
        <f t="shared" ref="L10:R10" si="2">(L11*$E$10)</f>
        <v>534120.23200000008</v>
      </c>
      <c r="M10" s="35">
        <f t="shared" si="2"/>
        <v>534120.23200000008</v>
      </c>
      <c r="N10" s="35">
        <f t="shared" si="2"/>
        <v>801180.348</v>
      </c>
      <c r="O10" s="35">
        <f t="shared" si="2"/>
        <v>801180.348</v>
      </c>
      <c r="P10" s="35">
        <f t="shared" si="2"/>
        <v>801180.348</v>
      </c>
      <c r="Q10" s="35">
        <f t="shared" si="2"/>
        <v>801180.348</v>
      </c>
      <c r="R10" s="35">
        <f t="shared" si="2"/>
        <v>801180.348</v>
      </c>
    </row>
    <row r="11" spans="1:18" x14ac:dyDescent="0.25">
      <c r="A11" s="241"/>
      <c r="B11" s="242"/>
      <c r="C11" s="243"/>
      <c r="D11" s="33"/>
      <c r="E11" s="58"/>
      <c r="F11" s="57"/>
      <c r="G11" s="266"/>
      <c r="H11" s="267"/>
      <c r="I11" s="267"/>
      <c r="J11" s="268"/>
      <c r="K11" s="62">
        <v>0.05</v>
      </c>
      <c r="L11" s="62">
        <v>0.1</v>
      </c>
      <c r="M11" s="62">
        <v>0.1</v>
      </c>
      <c r="N11" s="62">
        <v>0.15</v>
      </c>
      <c r="O11" s="62">
        <v>0.15</v>
      </c>
      <c r="P11" s="62">
        <v>0.15</v>
      </c>
      <c r="Q11" s="62">
        <v>0.15</v>
      </c>
      <c r="R11" s="62">
        <v>0.15</v>
      </c>
    </row>
    <row r="12" spans="1:18" x14ac:dyDescent="0.25">
      <c r="A12" s="241">
        <v>4</v>
      </c>
      <c r="B12" s="242"/>
      <c r="C12" s="243"/>
      <c r="D12" s="33" t="s">
        <v>279</v>
      </c>
      <c r="E12" s="247">
        <f>ORC_N_DES.!I20</f>
        <v>6813031.3999999994</v>
      </c>
      <c r="F12" s="248"/>
      <c r="G12" s="248"/>
      <c r="H12" s="248"/>
      <c r="I12" s="248"/>
      <c r="J12" s="249"/>
      <c r="K12" s="35">
        <f>(K13*$E$12)</f>
        <v>340651.57</v>
      </c>
      <c r="L12" s="35">
        <f t="shared" ref="L12:R12" si="3">(L13*$E$12)</f>
        <v>681303.14</v>
      </c>
      <c r="M12" s="35">
        <f t="shared" si="3"/>
        <v>681303.14</v>
      </c>
      <c r="N12" s="35">
        <f t="shared" si="3"/>
        <v>1021954.7099999998</v>
      </c>
      <c r="O12" s="35">
        <f t="shared" si="3"/>
        <v>1021954.7099999998</v>
      </c>
      <c r="P12" s="35">
        <f t="shared" si="3"/>
        <v>1021954.7099999998</v>
      </c>
      <c r="Q12" s="35">
        <f t="shared" si="3"/>
        <v>1021954.7099999998</v>
      </c>
      <c r="R12" s="35">
        <f t="shared" si="3"/>
        <v>1021954.7099999998</v>
      </c>
    </row>
    <row r="13" spans="1:18" x14ac:dyDescent="0.25">
      <c r="A13" s="241"/>
      <c r="B13" s="242"/>
      <c r="C13" s="243"/>
      <c r="D13" s="33"/>
      <c r="E13" s="58"/>
      <c r="F13" s="57"/>
      <c r="G13" s="266"/>
      <c r="H13" s="267"/>
      <c r="I13" s="267"/>
      <c r="J13" s="268"/>
      <c r="K13" s="62">
        <v>0.05</v>
      </c>
      <c r="L13" s="62">
        <v>0.1</v>
      </c>
      <c r="M13" s="62">
        <v>0.1</v>
      </c>
      <c r="N13" s="62">
        <v>0.15</v>
      </c>
      <c r="O13" s="62">
        <v>0.15</v>
      </c>
      <c r="P13" s="62">
        <v>0.15</v>
      </c>
      <c r="Q13" s="62">
        <v>0.15</v>
      </c>
      <c r="R13" s="62">
        <v>0.15</v>
      </c>
    </row>
    <row r="14" spans="1:18" x14ac:dyDescent="0.25">
      <c r="A14" s="241">
        <v>5</v>
      </c>
      <c r="B14" s="242"/>
      <c r="C14" s="243"/>
      <c r="D14" s="33" t="s">
        <v>280</v>
      </c>
      <c r="E14" s="247">
        <f>ORC_N_DES.!I23</f>
        <v>680372.31</v>
      </c>
      <c r="F14" s="248"/>
      <c r="G14" s="248"/>
      <c r="H14" s="248"/>
      <c r="I14" s="248"/>
      <c r="J14" s="249"/>
      <c r="K14" s="35">
        <f>(K15*$E$14)</f>
        <v>34018.615500000007</v>
      </c>
      <c r="L14" s="35">
        <f t="shared" ref="L14:R14" si="4">(L15*$E$14)</f>
        <v>68037.231000000014</v>
      </c>
      <c r="M14" s="35">
        <f t="shared" si="4"/>
        <v>68037.231000000014</v>
      </c>
      <c r="N14" s="35">
        <f t="shared" si="4"/>
        <v>102055.8465</v>
      </c>
      <c r="O14" s="35">
        <f t="shared" si="4"/>
        <v>102055.8465</v>
      </c>
      <c r="P14" s="35">
        <f t="shared" si="4"/>
        <v>102055.8465</v>
      </c>
      <c r="Q14" s="35">
        <f t="shared" si="4"/>
        <v>102055.8465</v>
      </c>
      <c r="R14" s="35">
        <f t="shared" si="4"/>
        <v>102055.8465</v>
      </c>
    </row>
    <row r="15" spans="1:18" x14ac:dyDescent="0.25">
      <c r="A15" s="241"/>
      <c r="B15" s="242"/>
      <c r="C15" s="243"/>
      <c r="D15" s="33"/>
      <c r="E15" s="58"/>
      <c r="F15" s="57"/>
      <c r="G15" s="266"/>
      <c r="H15" s="267"/>
      <c r="I15" s="267"/>
      <c r="J15" s="268"/>
      <c r="K15" s="62">
        <v>0.05</v>
      </c>
      <c r="L15" s="62">
        <v>0.1</v>
      </c>
      <c r="M15" s="62">
        <v>0.1</v>
      </c>
      <c r="N15" s="62">
        <v>0.15</v>
      </c>
      <c r="O15" s="62">
        <v>0.15</v>
      </c>
      <c r="P15" s="62">
        <v>0.15</v>
      </c>
      <c r="Q15" s="62">
        <v>0.15</v>
      </c>
      <c r="R15" s="62">
        <v>0.15</v>
      </c>
    </row>
    <row r="16" spans="1:18" x14ac:dyDescent="0.25">
      <c r="A16" s="269" t="s">
        <v>412</v>
      </c>
      <c r="B16" s="270"/>
      <c r="C16" s="270"/>
      <c r="D16" s="271"/>
      <c r="E16" s="1"/>
      <c r="F16" s="1"/>
      <c r="G16" s="247">
        <f>ORC_N_DES.!I33</f>
        <v>13094671.020000001</v>
      </c>
      <c r="H16" s="248"/>
      <c r="I16" s="248"/>
      <c r="J16" s="249"/>
    </row>
    <row r="18" spans="8:18" x14ac:dyDescent="0.25">
      <c r="H18" s="256" t="s">
        <v>423</v>
      </c>
      <c r="I18" s="256"/>
      <c r="J18" s="256"/>
      <c r="K18" s="35">
        <f>K6+K8+K10+K12+K14</f>
        <v>709777.01400000008</v>
      </c>
      <c r="L18" s="35">
        <f t="shared" ref="L18:R18" si="5">L6+L8+L10+L12+L14</f>
        <v>1310891.7855</v>
      </c>
      <c r="M18" s="35">
        <f t="shared" si="5"/>
        <v>1310891.7855</v>
      </c>
      <c r="N18" s="35">
        <f t="shared" si="5"/>
        <v>1952622.0869999998</v>
      </c>
      <c r="O18" s="35">
        <f t="shared" si="5"/>
        <v>1952622.0869999998</v>
      </c>
      <c r="P18" s="35">
        <f t="shared" si="5"/>
        <v>1952622.0869999998</v>
      </c>
      <c r="Q18" s="35">
        <f t="shared" si="5"/>
        <v>1952622.0869999998</v>
      </c>
      <c r="R18" s="35">
        <f t="shared" si="5"/>
        <v>1952622.0869999998</v>
      </c>
    </row>
    <row r="19" spans="8:18" x14ac:dyDescent="0.25">
      <c r="H19" s="256" t="s">
        <v>410</v>
      </c>
      <c r="I19" s="256"/>
      <c r="J19" s="256"/>
      <c r="K19" s="59">
        <f>K18/$G$16</f>
        <v>5.420350102082977E-2</v>
      </c>
      <c r="L19" s="59">
        <f t="shared" ref="L19:R19" si="6">L18/$G$16</f>
        <v>0.1001087987241393</v>
      </c>
      <c r="M19" s="59">
        <f t="shared" si="6"/>
        <v>0.1001087987241393</v>
      </c>
      <c r="N19" s="59">
        <f t="shared" si="6"/>
        <v>0.14911578030617828</v>
      </c>
      <c r="O19" s="59">
        <f t="shared" si="6"/>
        <v>0.14911578030617828</v>
      </c>
      <c r="P19" s="59">
        <f t="shared" si="6"/>
        <v>0.14911578030617828</v>
      </c>
      <c r="Q19" s="59">
        <f t="shared" si="6"/>
        <v>0.14911578030617828</v>
      </c>
      <c r="R19" s="59">
        <f t="shared" si="6"/>
        <v>0.14911578030617828</v>
      </c>
    </row>
    <row r="20" spans="8:18" x14ac:dyDescent="0.25">
      <c r="H20" s="256" t="s">
        <v>424</v>
      </c>
      <c r="I20" s="256"/>
      <c r="J20" s="256"/>
      <c r="K20" s="35">
        <f>K18</f>
        <v>709777.01400000008</v>
      </c>
      <c r="L20" s="35">
        <f>K20+L18</f>
        <v>2020668.7995000002</v>
      </c>
      <c r="M20" s="35">
        <f t="shared" ref="M20:R20" si="7">L20+M18</f>
        <v>3331560.585</v>
      </c>
      <c r="N20" s="35">
        <f t="shared" si="7"/>
        <v>5284182.6720000003</v>
      </c>
      <c r="O20" s="35">
        <f t="shared" si="7"/>
        <v>7236804.7589999996</v>
      </c>
      <c r="P20" s="35">
        <f t="shared" si="7"/>
        <v>9189426.845999999</v>
      </c>
      <c r="Q20" s="35">
        <f t="shared" si="7"/>
        <v>11142048.932999998</v>
      </c>
      <c r="R20" s="35">
        <f t="shared" si="7"/>
        <v>13094671.019999998</v>
      </c>
    </row>
    <row r="21" spans="8:18" x14ac:dyDescent="0.25">
      <c r="H21" s="256" t="s">
        <v>410</v>
      </c>
      <c r="I21" s="256"/>
      <c r="J21" s="256"/>
      <c r="K21" s="56">
        <f>K19</f>
        <v>5.420350102082977E-2</v>
      </c>
      <c r="L21" s="60">
        <f>K21+L19</f>
        <v>0.15431229974496907</v>
      </c>
      <c r="M21" s="60">
        <f t="shared" ref="M21:R21" si="8">L21+M19</f>
        <v>0.25442109846910838</v>
      </c>
      <c r="N21" s="60">
        <f t="shared" si="8"/>
        <v>0.40353687877528666</v>
      </c>
      <c r="O21" s="60">
        <f t="shared" si="8"/>
        <v>0.55265265908146488</v>
      </c>
      <c r="P21" s="60">
        <f t="shared" si="8"/>
        <v>0.70176843938764311</v>
      </c>
      <c r="Q21" s="60">
        <f t="shared" si="8"/>
        <v>0.85088421969382133</v>
      </c>
      <c r="R21" s="60">
        <f t="shared" si="8"/>
        <v>0.99999999999999956</v>
      </c>
    </row>
  </sheetData>
  <mergeCells count="33">
    <mergeCell ref="H18:J18"/>
    <mergeCell ref="H19:J19"/>
    <mergeCell ref="H20:J20"/>
    <mergeCell ref="H21:J21"/>
    <mergeCell ref="D1:R1"/>
    <mergeCell ref="D2:R2"/>
    <mergeCell ref="D3:R3"/>
    <mergeCell ref="D4:R4"/>
    <mergeCell ref="G7:J7"/>
    <mergeCell ref="G9:J9"/>
    <mergeCell ref="G11:J11"/>
    <mergeCell ref="G13:J13"/>
    <mergeCell ref="G15:J15"/>
    <mergeCell ref="G16:J16"/>
    <mergeCell ref="A16:D16"/>
    <mergeCell ref="E8:J8"/>
    <mergeCell ref="A7:C7"/>
    <mergeCell ref="A9:C9"/>
    <mergeCell ref="A11:C11"/>
    <mergeCell ref="A13:C13"/>
    <mergeCell ref="A15:C15"/>
    <mergeCell ref="A8:C8"/>
    <mergeCell ref="E10:J10"/>
    <mergeCell ref="E12:J12"/>
    <mergeCell ref="A12:C12"/>
    <mergeCell ref="A14:C14"/>
    <mergeCell ref="E14:J14"/>
    <mergeCell ref="A10:C10"/>
    <mergeCell ref="A5:C5"/>
    <mergeCell ref="A6:C6"/>
    <mergeCell ref="E5:J5"/>
    <mergeCell ref="E6:J6"/>
    <mergeCell ref="A1:C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H34"/>
  <sheetViews>
    <sheetView view="pageBreakPreview" topLeftCell="A13" zoomScaleNormal="100" zoomScaleSheetLayoutView="100" workbookViewId="0">
      <selection activeCell="E6" sqref="E6"/>
    </sheetView>
  </sheetViews>
  <sheetFormatPr defaultRowHeight="15" x14ac:dyDescent="0.25"/>
  <cols>
    <col min="1" max="1" width="8.85546875" customWidth="1"/>
    <col min="2" max="2" width="32" customWidth="1"/>
    <col min="3" max="3" width="19.85546875" customWidth="1"/>
  </cols>
  <sheetData>
    <row r="1" spans="1:8" ht="32.25" customHeight="1" x14ac:dyDescent="0.25">
      <c r="A1" s="272" t="s">
        <v>1295</v>
      </c>
      <c r="B1" s="272"/>
      <c r="C1" s="272"/>
    </row>
    <row r="2" spans="1:8" x14ac:dyDescent="0.25">
      <c r="A2" t="s">
        <v>425</v>
      </c>
    </row>
    <row r="3" spans="1:8" x14ac:dyDescent="0.25">
      <c r="A3" t="s">
        <v>426</v>
      </c>
      <c r="H3" s="224">
        <v>0.20699999999999999</v>
      </c>
    </row>
    <row r="4" spans="1:8" ht="15.75" thickBot="1" x14ac:dyDescent="0.3">
      <c r="A4" s="273" t="s">
        <v>1290</v>
      </c>
      <c r="B4" s="274"/>
      <c r="C4" s="274"/>
    </row>
    <row r="5" spans="1:8" ht="15.75" thickBot="1" x14ac:dyDescent="0.3">
      <c r="A5" s="277" t="s">
        <v>446</v>
      </c>
      <c r="B5" s="278"/>
      <c r="C5" s="279"/>
    </row>
    <row r="6" spans="1:8" x14ac:dyDescent="0.25">
      <c r="A6" s="280" t="s">
        <v>1</v>
      </c>
      <c r="B6" s="282" t="s">
        <v>427</v>
      </c>
      <c r="C6" s="69" t="s">
        <v>428</v>
      </c>
    </row>
    <row r="7" spans="1:8" ht="15.75" thickBot="1" x14ac:dyDescent="0.3">
      <c r="A7" s="281"/>
      <c r="B7" s="283"/>
      <c r="C7" s="70" t="s">
        <v>410</v>
      </c>
    </row>
    <row r="8" spans="1:8" ht="15.75" thickBot="1" x14ac:dyDescent="0.3">
      <c r="A8" s="71">
        <v>1</v>
      </c>
      <c r="B8" s="72" t="s">
        <v>429</v>
      </c>
      <c r="C8" s="73">
        <v>6.08</v>
      </c>
    </row>
    <row r="9" spans="1:8" x14ac:dyDescent="0.25">
      <c r="A9" s="67" t="s">
        <v>430</v>
      </c>
      <c r="B9" t="s">
        <v>1286</v>
      </c>
      <c r="C9" s="74">
        <v>4.01</v>
      </c>
    </row>
    <row r="10" spans="1:8" x14ac:dyDescent="0.25">
      <c r="A10" s="67" t="s">
        <v>431</v>
      </c>
      <c r="B10" t="s">
        <v>1287</v>
      </c>
      <c r="C10" s="74">
        <v>0.4</v>
      </c>
    </row>
    <row r="11" spans="1:8" x14ac:dyDescent="0.25">
      <c r="A11" s="67" t="s">
        <v>432</v>
      </c>
      <c r="B11" t="s">
        <v>1288</v>
      </c>
      <c r="C11" s="74">
        <v>0.56000000000000005</v>
      </c>
    </row>
    <row r="12" spans="1:8" x14ac:dyDescent="0.25">
      <c r="A12" s="67" t="s">
        <v>433</v>
      </c>
      <c r="B12" t="s">
        <v>1289</v>
      </c>
      <c r="C12" s="74">
        <v>1.1100000000000001</v>
      </c>
    </row>
    <row r="13" spans="1:8" ht="15.75" thickBot="1" x14ac:dyDescent="0.3">
      <c r="A13" s="67"/>
      <c r="C13" s="74"/>
    </row>
    <row r="14" spans="1:8" ht="15.75" thickBot="1" x14ac:dyDescent="0.3">
      <c r="A14" s="71">
        <v>2</v>
      </c>
      <c r="B14" s="72" t="s">
        <v>434</v>
      </c>
      <c r="C14" s="73">
        <v>7.3</v>
      </c>
    </row>
    <row r="15" spans="1:8" x14ac:dyDescent="0.25">
      <c r="A15" s="67" t="s">
        <v>435</v>
      </c>
      <c r="B15" t="s">
        <v>436</v>
      </c>
      <c r="C15" s="74">
        <v>7.3</v>
      </c>
    </row>
    <row r="16" spans="1:8" ht="15.75" thickBot="1" x14ac:dyDescent="0.3">
      <c r="A16" s="67"/>
      <c r="C16" s="74"/>
    </row>
    <row r="17" spans="1:3" ht="15.75" thickBot="1" x14ac:dyDescent="0.3">
      <c r="A17" s="71">
        <v>3</v>
      </c>
      <c r="B17" s="72" t="s">
        <v>437</v>
      </c>
      <c r="C17" s="73">
        <v>5.65</v>
      </c>
    </row>
    <row r="18" spans="1:3" x14ac:dyDescent="0.25">
      <c r="A18" s="67" t="s">
        <v>438</v>
      </c>
      <c r="B18" t="s">
        <v>442</v>
      </c>
      <c r="C18" s="74">
        <v>0.65</v>
      </c>
    </row>
    <row r="19" spans="1:3" x14ac:dyDescent="0.25">
      <c r="A19" s="67" t="s">
        <v>439</v>
      </c>
      <c r="B19" t="s">
        <v>440</v>
      </c>
      <c r="C19" s="74">
        <v>3</v>
      </c>
    </row>
    <row r="20" spans="1:3" x14ac:dyDescent="0.25">
      <c r="A20" s="67" t="s">
        <v>441</v>
      </c>
      <c r="B20" t="s">
        <v>1283</v>
      </c>
      <c r="C20" s="74">
        <v>5</v>
      </c>
    </row>
    <row r="21" spans="1:3" x14ac:dyDescent="0.25">
      <c r="A21" s="67" t="s">
        <v>443</v>
      </c>
      <c r="B21" t="s">
        <v>1284</v>
      </c>
      <c r="C21" s="194">
        <v>0</v>
      </c>
    </row>
    <row r="22" spans="1:3" ht="15.75" thickBot="1" x14ac:dyDescent="0.3">
      <c r="A22" s="78" t="s">
        <v>445</v>
      </c>
      <c r="C22" s="18"/>
    </row>
    <row r="23" spans="1:3" x14ac:dyDescent="0.25">
      <c r="A23" s="75"/>
      <c r="B23" s="65"/>
      <c r="C23" s="66"/>
    </row>
    <row r="24" spans="1:3" ht="53.25" customHeight="1" x14ac:dyDescent="0.25">
      <c r="A24" s="287" t="s">
        <v>444</v>
      </c>
      <c r="B24" s="287"/>
      <c r="C24" s="288">
        <f>TRUNC((((1+((C10+C11+C9)/100))*(1+((C12)/100))*(1+((C14/100)))/(1-((C18+C19+C20+C21)/100)))-1),4)</f>
        <v>0.24660000000000001</v>
      </c>
    </row>
    <row r="25" spans="1:3" ht="15.75" thickBot="1" x14ac:dyDescent="0.3">
      <c r="A25" s="13"/>
      <c r="B25" s="154"/>
      <c r="C25" s="289"/>
    </row>
    <row r="26" spans="1:3" x14ac:dyDescent="0.25">
      <c r="A26" s="189" t="s">
        <v>1285</v>
      </c>
      <c r="C26" s="18"/>
    </row>
    <row r="27" spans="1:3" x14ac:dyDescent="0.25">
      <c r="A27" s="284"/>
      <c r="B27" s="285"/>
      <c r="C27" s="286"/>
    </row>
    <row r="28" spans="1:3" x14ac:dyDescent="0.25">
      <c r="A28" s="13"/>
      <c r="C28" s="18"/>
    </row>
    <row r="29" spans="1:3" x14ac:dyDescent="0.25">
      <c r="A29" s="275"/>
      <c r="B29" s="79"/>
      <c r="C29" s="276"/>
    </row>
    <row r="30" spans="1:3" x14ac:dyDescent="0.25">
      <c r="A30" s="275"/>
      <c r="B30" s="79"/>
      <c r="C30" s="276"/>
    </row>
    <row r="31" spans="1:3" x14ac:dyDescent="0.25">
      <c r="A31" s="13"/>
      <c r="C31" s="18"/>
    </row>
    <row r="32" spans="1:3" x14ac:dyDescent="0.25">
      <c r="A32" s="76"/>
      <c r="C32" s="18"/>
    </row>
    <row r="33" spans="1:3" x14ac:dyDescent="0.25">
      <c r="A33" s="13"/>
      <c r="C33" s="18"/>
    </row>
    <row r="34" spans="1:3" ht="15.75" thickBot="1" x14ac:dyDescent="0.3">
      <c r="A34" s="77"/>
      <c r="B34" s="68"/>
      <c r="C34" s="24"/>
    </row>
  </sheetData>
  <mergeCells count="10">
    <mergeCell ref="A1:C1"/>
    <mergeCell ref="A4:C4"/>
    <mergeCell ref="A29:A30"/>
    <mergeCell ref="C29:C30"/>
    <mergeCell ref="A5:C5"/>
    <mergeCell ref="A6:A7"/>
    <mergeCell ref="B6:B7"/>
    <mergeCell ref="A27:C27"/>
    <mergeCell ref="A24:B24"/>
    <mergeCell ref="C24:C2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colBreaks count="1" manualBreakCount="1">
    <brk id="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H34"/>
  <sheetViews>
    <sheetView view="pageBreakPreview" zoomScale="60" zoomScaleNormal="100" workbookViewId="0">
      <selection activeCell="F24" sqref="F24"/>
    </sheetView>
  </sheetViews>
  <sheetFormatPr defaultColWidth="9.140625" defaultRowHeight="15" x14ac:dyDescent="0.25"/>
  <cols>
    <col min="1" max="1" width="8.85546875" customWidth="1"/>
    <col min="2" max="2" width="32" customWidth="1"/>
    <col min="3" max="3" width="19.85546875" customWidth="1"/>
  </cols>
  <sheetData>
    <row r="1" spans="1:8" ht="33.75" customHeight="1" x14ac:dyDescent="0.25">
      <c r="A1" s="290" t="s">
        <v>1295</v>
      </c>
      <c r="B1" s="290"/>
      <c r="C1" s="290"/>
    </row>
    <row r="2" spans="1:8" ht="33.75" customHeight="1" x14ac:dyDescent="0.25">
      <c r="A2" s="291" t="s">
        <v>425</v>
      </c>
      <c r="B2" s="291"/>
      <c r="C2" s="291"/>
    </row>
    <row r="3" spans="1:8" x14ac:dyDescent="0.25">
      <c r="A3" s="292" t="s">
        <v>426</v>
      </c>
      <c r="B3" s="292"/>
      <c r="C3" s="292"/>
      <c r="H3" s="224">
        <v>0.20699999999999999</v>
      </c>
    </row>
    <row r="4" spans="1:8" ht="15.75" thickBot="1" x14ac:dyDescent="0.3">
      <c r="A4" s="293" t="s">
        <v>1290</v>
      </c>
      <c r="B4" s="274"/>
      <c r="C4" s="274"/>
    </row>
    <row r="5" spans="1:8" ht="15.75" thickBot="1" x14ac:dyDescent="0.3">
      <c r="A5" s="277" t="s">
        <v>447</v>
      </c>
      <c r="B5" s="278"/>
      <c r="C5" s="279"/>
    </row>
    <row r="6" spans="1:8" x14ac:dyDescent="0.25">
      <c r="A6" s="280" t="s">
        <v>1</v>
      </c>
      <c r="B6" s="282" t="s">
        <v>427</v>
      </c>
      <c r="C6" s="69" t="s">
        <v>428</v>
      </c>
    </row>
    <row r="7" spans="1:8" ht="15.75" thickBot="1" x14ac:dyDescent="0.3">
      <c r="A7" s="281"/>
      <c r="B7" s="283"/>
      <c r="C7" s="70" t="s">
        <v>410</v>
      </c>
    </row>
    <row r="8" spans="1:8" ht="15.75" thickBot="1" x14ac:dyDescent="0.3">
      <c r="A8" s="71">
        <v>1</v>
      </c>
      <c r="B8" s="72" t="s">
        <v>429</v>
      </c>
      <c r="C8" s="73">
        <v>5.63</v>
      </c>
    </row>
    <row r="9" spans="1:8" x14ac:dyDescent="0.25">
      <c r="A9" s="67" t="s">
        <v>430</v>
      </c>
      <c r="B9" t="s">
        <v>1286</v>
      </c>
      <c r="C9" s="74">
        <v>3.45</v>
      </c>
    </row>
    <row r="10" spans="1:8" x14ac:dyDescent="0.25">
      <c r="A10" s="67" t="s">
        <v>431</v>
      </c>
      <c r="B10" t="s">
        <v>1287</v>
      </c>
      <c r="C10" s="74">
        <v>0.48</v>
      </c>
    </row>
    <row r="11" spans="1:8" x14ac:dyDescent="0.25">
      <c r="A11" s="67" t="s">
        <v>432</v>
      </c>
      <c r="B11" t="s">
        <v>1288</v>
      </c>
      <c r="C11" s="74">
        <v>0.85</v>
      </c>
    </row>
    <row r="12" spans="1:8" x14ac:dyDescent="0.25">
      <c r="A12" s="67" t="s">
        <v>433</v>
      </c>
      <c r="B12" t="s">
        <v>1289</v>
      </c>
      <c r="C12" s="74">
        <v>0.85</v>
      </c>
    </row>
    <row r="13" spans="1:8" ht="15.75" thickBot="1" x14ac:dyDescent="0.3">
      <c r="A13" s="67"/>
      <c r="C13" s="74"/>
    </row>
    <row r="14" spans="1:8" ht="15.75" thickBot="1" x14ac:dyDescent="0.3">
      <c r="A14" s="71">
        <v>2</v>
      </c>
      <c r="B14" s="72" t="s">
        <v>434</v>
      </c>
      <c r="C14" s="73">
        <v>5.1100000000000003</v>
      </c>
    </row>
    <row r="15" spans="1:8" x14ac:dyDescent="0.25">
      <c r="A15" s="67" t="s">
        <v>435</v>
      </c>
      <c r="B15" t="s">
        <v>436</v>
      </c>
      <c r="C15" s="74">
        <v>5.1100000000000003</v>
      </c>
    </row>
    <row r="16" spans="1:8" ht="15.75" thickBot="1" x14ac:dyDescent="0.3">
      <c r="A16" s="67"/>
      <c r="C16" s="74"/>
    </row>
    <row r="17" spans="1:3" ht="15.75" thickBot="1" x14ac:dyDescent="0.3">
      <c r="A17" s="71">
        <v>3</v>
      </c>
      <c r="B17" s="72" t="s">
        <v>437</v>
      </c>
      <c r="C17" s="73">
        <v>3.65</v>
      </c>
    </row>
    <row r="18" spans="1:3" x14ac:dyDescent="0.25">
      <c r="A18" s="190" t="s">
        <v>438</v>
      </c>
      <c r="B18" s="65" t="s">
        <v>442</v>
      </c>
      <c r="C18" s="191">
        <v>0.65</v>
      </c>
    </row>
    <row r="19" spans="1:3" x14ac:dyDescent="0.25">
      <c r="A19" s="67" t="s">
        <v>439</v>
      </c>
      <c r="B19" t="s">
        <v>440</v>
      </c>
      <c r="C19" s="192">
        <v>3</v>
      </c>
    </row>
    <row r="20" spans="1:3" x14ac:dyDescent="0.25">
      <c r="A20" s="67" t="s">
        <v>441</v>
      </c>
      <c r="B20" t="s">
        <v>1283</v>
      </c>
      <c r="C20" s="192">
        <v>0</v>
      </c>
    </row>
    <row r="21" spans="1:3" x14ac:dyDescent="0.25">
      <c r="A21" s="67" t="s">
        <v>443</v>
      </c>
      <c r="B21" t="s">
        <v>1284</v>
      </c>
      <c r="C21" s="192">
        <v>0</v>
      </c>
    </row>
    <row r="22" spans="1:3" ht="15.75" thickBot="1" x14ac:dyDescent="0.3">
      <c r="A22" s="22"/>
      <c r="B22" s="68"/>
      <c r="C22" s="24"/>
    </row>
    <row r="23" spans="1:3" x14ac:dyDescent="0.25">
      <c r="A23" s="75"/>
      <c r="B23" s="65"/>
      <c r="C23" s="66"/>
    </row>
    <row r="24" spans="1:3" ht="53.25" customHeight="1" x14ac:dyDescent="0.25">
      <c r="A24" s="287" t="s">
        <v>444</v>
      </c>
      <c r="B24" s="287"/>
      <c r="C24" s="155">
        <v>0.15279999999999999</v>
      </c>
    </row>
    <row r="25" spans="1:3" ht="12" customHeight="1" x14ac:dyDescent="0.25">
      <c r="A25" s="193"/>
      <c r="B25" s="193"/>
      <c r="C25" s="155"/>
    </row>
    <row r="26" spans="1:3" x14ac:dyDescent="0.25">
      <c r="A26" s="189" t="s">
        <v>1285</v>
      </c>
      <c r="C26" s="18"/>
    </row>
    <row r="27" spans="1:3" x14ac:dyDescent="0.25">
      <c r="A27" s="284"/>
      <c r="B27" s="285"/>
      <c r="C27" s="286"/>
    </row>
    <row r="28" spans="1:3" x14ac:dyDescent="0.25">
      <c r="A28" s="13"/>
      <c r="C28" s="18"/>
    </row>
    <row r="29" spans="1:3" x14ac:dyDescent="0.25">
      <c r="A29" s="275"/>
      <c r="B29" s="79"/>
      <c r="C29" s="276"/>
    </row>
    <row r="30" spans="1:3" x14ac:dyDescent="0.25">
      <c r="A30" s="275"/>
      <c r="B30" s="79"/>
      <c r="C30" s="276"/>
    </row>
    <row r="31" spans="1:3" x14ac:dyDescent="0.25">
      <c r="A31" s="13"/>
      <c r="C31" s="18"/>
    </row>
    <row r="32" spans="1:3" x14ac:dyDescent="0.25">
      <c r="A32" s="76"/>
      <c r="C32" s="18"/>
    </row>
    <row r="33" spans="1:3" x14ac:dyDescent="0.25">
      <c r="A33" s="13"/>
      <c r="C33" s="18"/>
    </row>
    <row r="34" spans="1:3" ht="15.75" thickBot="1" x14ac:dyDescent="0.3">
      <c r="A34" s="77"/>
      <c r="B34" s="68"/>
      <c r="C34" s="24"/>
    </row>
  </sheetData>
  <mergeCells count="11">
    <mergeCell ref="A1:C1"/>
    <mergeCell ref="A2:C2"/>
    <mergeCell ref="A3:C3"/>
    <mergeCell ref="A4:C4"/>
    <mergeCell ref="A29:A30"/>
    <mergeCell ref="C29:C30"/>
    <mergeCell ref="A5:C5"/>
    <mergeCell ref="A6:A7"/>
    <mergeCell ref="B6:B7"/>
    <mergeCell ref="A27:C27"/>
    <mergeCell ref="A24:B2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colBreaks count="1" manualBreakCount="1">
    <brk id="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L49"/>
  <sheetViews>
    <sheetView view="pageBreakPreview" zoomScaleNormal="100" zoomScaleSheetLayoutView="100" workbookViewId="0">
      <selection activeCell="K15" sqref="K15"/>
    </sheetView>
  </sheetViews>
  <sheetFormatPr defaultRowHeight="15" x14ac:dyDescent="0.25"/>
  <cols>
    <col min="2" max="2" width="73.28515625" customWidth="1"/>
    <col min="3" max="3" width="9.85546875" customWidth="1"/>
    <col min="4" max="4" width="7.140625" customWidth="1"/>
    <col min="5" max="5" width="7" customWidth="1"/>
    <col min="6" max="6" width="6.85546875" customWidth="1"/>
    <col min="7" max="7" width="4.140625" customWidth="1"/>
    <col min="8" max="8" width="8.28515625" customWidth="1"/>
    <col min="9" max="9" width="14.7109375" customWidth="1"/>
    <col min="10" max="10" width="10.28515625" bestFit="1" customWidth="1"/>
    <col min="11" max="11" width="12.85546875" bestFit="1" customWidth="1"/>
    <col min="12" max="12" width="14" bestFit="1" customWidth="1"/>
  </cols>
  <sheetData>
    <row r="1" spans="1:12" x14ac:dyDescent="0.25">
      <c r="A1" s="296" t="s">
        <v>311</v>
      </c>
      <c r="B1" s="297"/>
      <c r="C1" s="297"/>
      <c r="D1" s="297"/>
      <c r="E1" s="297"/>
      <c r="F1" s="297"/>
      <c r="G1" s="297"/>
      <c r="H1" s="297"/>
      <c r="I1" s="298"/>
    </row>
    <row r="2" spans="1:12" x14ac:dyDescent="0.25">
      <c r="A2" s="107" t="s">
        <v>296</v>
      </c>
      <c r="B2" s="83" t="s">
        <v>282</v>
      </c>
      <c r="C2" s="83"/>
      <c r="D2" s="83"/>
      <c r="E2" s="83"/>
      <c r="F2" s="83"/>
      <c r="G2" s="83"/>
      <c r="H2" s="83" t="s">
        <v>274</v>
      </c>
      <c r="I2" s="142" t="s">
        <v>310</v>
      </c>
    </row>
    <row r="3" spans="1:12" x14ac:dyDescent="0.25">
      <c r="A3" s="107" t="s">
        <v>272</v>
      </c>
      <c r="B3" s="83" t="s">
        <v>286</v>
      </c>
      <c r="C3" s="83"/>
      <c r="D3" s="83"/>
      <c r="E3" s="83"/>
      <c r="F3" s="294" t="s">
        <v>309</v>
      </c>
      <c r="G3" s="294"/>
      <c r="H3" s="294"/>
      <c r="I3" s="142">
        <v>1</v>
      </c>
    </row>
    <row r="4" spans="1:12" ht="22.5" x14ac:dyDescent="0.25">
      <c r="A4" s="109" t="s">
        <v>272</v>
      </c>
      <c r="B4" s="84" t="s">
        <v>273</v>
      </c>
      <c r="C4" s="82" t="s">
        <v>301</v>
      </c>
      <c r="D4" s="82" t="s">
        <v>302</v>
      </c>
      <c r="E4" s="82" t="s">
        <v>303</v>
      </c>
      <c r="F4" s="82" t="s">
        <v>304</v>
      </c>
      <c r="G4" s="82" t="s">
        <v>274</v>
      </c>
      <c r="H4" s="82" t="s">
        <v>305</v>
      </c>
      <c r="I4" s="110" t="s">
        <v>306</v>
      </c>
      <c r="J4" s="7"/>
    </row>
    <row r="5" spans="1:12" x14ac:dyDescent="0.25">
      <c r="A5" s="111">
        <v>90777</v>
      </c>
      <c r="B5" s="112" t="s">
        <v>307</v>
      </c>
      <c r="C5" s="113">
        <v>8</v>
      </c>
      <c r="D5" s="112">
        <v>20</v>
      </c>
      <c r="E5" s="112">
        <v>8</v>
      </c>
      <c r="F5" s="112">
        <f>(C5*D5)*E5</f>
        <v>1280</v>
      </c>
      <c r="G5" s="113" t="s">
        <v>310</v>
      </c>
      <c r="H5" s="114">
        <v>109.42</v>
      </c>
      <c r="I5" s="115">
        <f>H5*F5</f>
        <v>140057.60000000001</v>
      </c>
    </row>
    <row r="6" spans="1:12" x14ac:dyDescent="0.25">
      <c r="A6" s="111">
        <v>90776</v>
      </c>
      <c r="B6" s="112" t="s">
        <v>308</v>
      </c>
      <c r="C6" s="113">
        <v>8</v>
      </c>
      <c r="D6" s="112">
        <v>20</v>
      </c>
      <c r="E6" s="112">
        <v>8</v>
      </c>
      <c r="F6" s="112">
        <f>(C6*D6)*E6</f>
        <v>1280</v>
      </c>
      <c r="G6" s="113" t="s">
        <v>310</v>
      </c>
      <c r="H6" s="114">
        <v>28.11</v>
      </c>
      <c r="I6" s="115">
        <f>H6*F6</f>
        <v>35980.800000000003</v>
      </c>
      <c r="J6" s="195"/>
      <c r="K6" s="195"/>
      <c r="L6" s="195"/>
    </row>
    <row r="7" spans="1:12" ht="15.75" thickBot="1" x14ac:dyDescent="0.3">
      <c r="A7" s="116"/>
      <c r="B7" s="117"/>
      <c r="C7" s="117"/>
      <c r="D7" s="117"/>
      <c r="E7" s="117"/>
      <c r="F7" s="117"/>
      <c r="G7" s="295" t="s">
        <v>299</v>
      </c>
      <c r="H7" s="295"/>
      <c r="I7" s="118">
        <f>TRUNC(SUM(I5:I6),2)</f>
        <v>176038.39999999999</v>
      </c>
    </row>
    <row r="8" spans="1:12" x14ac:dyDescent="0.25">
      <c r="A8" s="296" t="s">
        <v>312</v>
      </c>
      <c r="B8" s="297"/>
      <c r="C8" s="297"/>
      <c r="D8" s="297"/>
      <c r="E8" s="297"/>
      <c r="F8" s="297"/>
      <c r="G8" s="297"/>
      <c r="H8" s="297"/>
      <c r="I8" s="298"/>
    </row>
    <row r="9" spans="1:12" x14ac:dyDescent="0.25">
      <c r="A9" s="107" t="s">
        <v>296</v>
      </c>
      <c r="B9" s="81" t="s">
        <v>313</v>
      </c>
      <c r="C9" s="81"/>
      <c r="D9" s="81"/>
      <c r="E9" s="81"/>
      <c r="F9" s="81"/>
      <c r="G9" s="81"/>
      <c r="H9" s="83" t="s">
        <v>274</v>
      </c>
      <c r="I9" s="108" t="s">
        <v>323</v>
      </c>
    </row>
    <row r="10" spans="1:12" x14ac:dyDescent="0.25">
      <c r="A10" s="107" t="s">
        <v>272</v>
      </c>
      <c r="B10" s="81" t="s">
        <v>289</v>
      </c>
      <c r="C10" s="81"/>
      <c r="D10" s="81"/>
      <c r="E10" s="81"/>
      <c r="F10" s="81"/>
      <c r="G10" s="81"/>
      <c r="H10" s="81"/>
      <c r="I10" s="119"/>
    </row>
    <row r="11" spans="1:12" ht="23.25" customHeight="1" x14ac:dyDescent="0.25">
      <c r="A11" s="109" t="s">
        <v>272</v>
      </c>
      <c r="B11" s="84" t="s">
        <v>273</v>
      </c>
      <c r="C11" s="84" t="s">
        <v>297</v>
      </c>
      <c r="D11" s="84" t="s">
        <v>298</v>
      </c>
      <c r="E11" s="84" t="s">
        <v>274</v>
      </c>
      <c r="F11" s="299" t="s">
        <v>299</v>
      </c>
      <c r="G11" s="299"/>
      <c r="H11" s="299" t="s">
        <v>300</v>
      </c>
      <c r="I11" s="300"/>
    </row>
    <row r="12" spans="1:12" ht="22.5" x14ac:dyDescent="0.25">
      <c r="A12" s="111">
        <v>4417</v>
      </c>
      <c r="B12" s="120" t="s">
        <v>315</v>
      </c>
      <c r="C12" s="121" t="s">
        <v>314</v>
      </c>
      <c r="D12" s="113">
        <v>1</v>
      </c>
      <c r="E12" s="113" t="s">
        <v>322</v>
      </c>
      <c r="F12" s="302">
        <v>6.39</v>
      </c>
      <c r="G12" s="302"/>
      <c r="H12" s="302">
        <f>F12*D12</f>
        <v>6.39</v>
      </c>
      <c r="I12" s="303"/>
    </row>
    <row r="13" spans="1:12" ht="22.5" x14ac:dyDescent="0.25">
      <c r="A13" s="111">
        <v>4491</v>
      </c>
      <c r="B13" s="120" t="s">
        <v>316</v>
      </c>
      <c r="C13" s="121" t="s">
        <v>314</v>
      </c>
      <c r="D13" s="113">
        <v>4</v>
      </c>
      <c r="E13" s="113" t="s">
        <v>322</v>
      </c>
      <c r="F13" s="302">
        <v>11.86</v>
      </c>
      <c r="G13" s="302"/>
      <c r="H13" s="302">
        <f t="shared" ref="H13:H18" si="0">F13*D13</f>
        <v>47.44</v>
      </c>
      <c r="I13" s="303"/>
    </row>
    <row r="14" spans="1:12" ht="22.5" x14ac:dyDescent="0.25">
      <c r="A14" s="111">
        <v>4813</v>
      </c>
      <c r="B14" s="120" t="s">
        <v>317</v>
      </c>
      <c r="C14" s="121" t="s">
        <v>314</v>
      </c>
      <c r="D14" s="113">
        <v>1</v>
      </c>
      <c r="E14" s="113" t="s">
        <v>323</v>
      </c>
      <c r="F14" s="302">
        <v>250</v>
      </c>
      <c r="G14" s="302"/>
      <c r="H14" s="302">
        <f t="shared" si="0"/>
        <v>250</v>
      </c>
      <c r="I14" s="303"/>
    </row>
    <row r="15" spans="1:12" x14ac:dyDescent="0.25">
      <c r="A15" s="111">
        <v>5075</v>
      </c>
      <c r="B15" s="120" t="s">
        <v>318</v>
      </c>
      <c r="C15" s="121" t="s">
        <v>314</v>
      </c>
      <c r="D15" s="113">
        <v>0.11</v>
      </c>
      <c r="E15" s="113" t="s">
        <v>324</v>
      </c>
      <c r="F15" s="302">
        <v>25.43</v>
      </c>
      <c r="G15" s="302"/>
      <c r="H15" s="302">
        <f t="shared" si="0"/>
        <v>2.7972999999999999</v>
      </c>
      <c r="I15" s="303"/>
    </row>
    <row r="16" spans="1:12" ht="22.5" x14ac:dyDescent="0.25">
      <c r="A16" s="111">
        <v>94962</v>
      </c>
      <c r="B16" s="120" t="s">
        <v>319</v>
      </c>
      <c r="C16" s="121" t="s">
        <v>296</v>
      </c>
      <c r="D16" s="113">
        <v>0.01</v>
      </c>
      <c r="E16" s="113" t="s">
        <v>325</v>
      </c>
      <c r="F16" s="302">
        <v>442.03</v>
      </c>
      <c r="G16" s="302"/>
      <c r="H16" s="302">
        <f t="shared" si="0"/>
        <v>4.4203000000000001</v>
      </c>
      <c r="I16" s="303"/>
    </row>
    <row r="17" spans="1:9" x14ac:dyDescent="0.25">
      <c r="A17" s="111">
        <v>88262</v>
      </c>
      <c r="B17" s="120" t="s">
        <v>320</v>
      </c>
      <c r="C17" s="121" t="s">
        <v>296</v>
      </c>
      <c r="D17" s="113">
        <v>1</v>
      </c>
      <c r="E17" s="113" t="s">
        <v>310</v>
      </c>
      <c r="F17" s="302">
        <v>23.96</v>
      </c>
      <c r="G17" s="302"/>
      <c r="H17" s="302">
        <f t="shared" si="0"/>
        <v>23.96</v>
      </c>
      <c r="I17" s="303"/>
    </row>
    <row r="18" spans="1:9" x14ac:dyDescent="0.25">
      <c r="A18" s="111">
        <v>88316</v>
      </c>
      <c r="B18" s="120" t="s">
        <v>321</v>
      </c>
      <c r="C18" s="121" t="s">
        <v>296</v>
      </c>
      <c r="D18" s="113">
        <v>2</v>
      </c>
      <c r="E18" s="113" t="s">
        <v>310</v>
      </c>
      <c r="F18" s="302">
        <v>19.29</v>
      </c>
      <c r="G18" s="302"/>
      <c r="H18" s="302">
        <f t="shared" si="0"/>
        <v>38.58</v>
      </c>
      <c r="I18" s="303"/>
    </row>
    <row r="19" spans="1:9" ht="15.75" thickBot="1" x14ac:dyDescent="0.3">
      <c r="A19" s="122"/>
      <c r="B19" s="123"/>
      <c r="C19" s="123"/>
      <c r="D19" s="123"/>
      <c r="E19" s="123"/>
      <c r="F19" s="123"/>
      <c r="G19" s="301" t="s">
        <v>299</v>
      </c>
      <c r="H19" s="301"/>
      <c r="I19" s="124">
        <f>TRUNC(SUM(H12:I18),2)</f>
        <v>373.58</v>
      </c>
    </row>
    <row r="20" spans="1:9" x14ac:dyDescent="0.25">
      <c r="A20" s="296" t="s">
        <v>326</v>
      </c>
      <c r="B20" s="297"/>
      <c r="C20" s="297"/>
      <c r="D20" s="297"/>
      <c r="E20" s="297"/>
      <c r="F20" s="297"/>
      <c r="G20" s="297"/>
      <c r="H20" s="297"/>
      <c r="I20" s="298"/>
    </row>
    <row r="21" spans="1:9" x14ac:dyDescent="0.25">
      <c r="A21" s="107" t="s">
        <v>296</v>
      </c>
      <c r="B21" s="81" t="s">
        <v>292</v>
      </c>
      <c r="C21" s="81"/>
      <c r="D21" s="81"/>
      <c r="E21" s="81"/>
      <c r="F21" s="81"/>
      <c r="G21" s="81"/>
      <c r="H21" s="83" t="s">
        <v>274</v>
      </c>
      <c r="I21" s="108" t="s">
        <v>323</v>
      </c>
    </row>
    <row r="22" spans="1:9" x14ac:dyDescent="0.25">
      <c r="A22" s="107" t="s">
        <v>272</v>
      </c>
      <c r="B22" s="81" t="s">
        <v>291</v>
      </c>
      <c r="C22" s="81"/>
      <c r="D22" s="81"/>
      <c r="E22" s="81"/>
      <c r="F22" s="81"/>
      <c r="G22" s="81"/>
      <c r="H22" s="81"/>
      <c r="I22" s="119"/>
    </row>
    <row r="23" spans="1:9" x14ac:dyDescent="0.25">
      <c r="A23" s="109" t="s">
        <v>272</v>
      </c>
      <c r="B23" s="84" t="s">
        <v>273</v>
      </c>
      <c r="C23" s="84" t="s">
        <v>297</v>
      </c>
      <c r="D23" s="84" t="s">
        <v>298</v>
      </c>
      <c r="E23" s="84" t="s">
        <v>274</v>
      </c>
      <c r="F23" s="299" t="s">
        <v>299</v>
      </c>
      <c r="G23" s="299"/>
      <c r="H23" s="299" t="s">
        <v>300</v>
      </c>
      <c r="I23" s="300"/>
    </row>
    <row r="24" spans="1:9" ht="22.5" x14ac:dyDescent="0.25">
      <c r="A24" s="111">
        <v>5839</v>
      </c>
      <c r="B24" s="120" t="s">
        <v>327</v>
      </c>
      <c r="C24" s="121" t="s">
        <v>335</v>
      </c>
      <c r="D24" s="113">
        <v>2E-3</v>
      </c>
      <c r="E24" s="113" t="s">
        <v>336</v>
      </c>
      <c r="F24" s="302">
        <v>10.28</v>
      </c>
      <c r="G24" s="302"/>
      <c r="H24" s="302">
        <f>F24*D24</f>
        <v>2.0559999999999998E-2</v>
      </c>
      <c r="I24" s="303"/>
    </row>
    <row r="25" spans="1:9" ht="22.5" x14ac:dyDescent="0.25">
      <c r="A25" s="111">
        <v>5841</v>
      </c>
      <c r="B25" s="120" t="s">
        <v>328</v>
      </c>
      <c r="C25" s="121" t="s">
        <v>335</v>
      </c>
      <c r="D25" s="113">
        <v>4.0000000000000001E-3</v>
      </c>
      <c r="E25" s="113" t="s">
        <v>337</v>
      </c>
      <c r="F25" s="302">
        <v>4.8899999999999997</v>
      </c>
      <c r="G25" s="302"/>
      <c r="H25" s="302">
        <f t="shared" ref="H25:H31" si="1">F25*D25</f>
        <v>1.9559999999999998E-2</v>
      </c>
      <c r="I25" s="303"/>
    </row>
    <row r="26" spans="1:9" ht="33.75" x14ac:dyDescent="0.25">
      <c r="A26" s="111">
        <v>83362</v>
      </c>
      <c r="B26" s="120" t="s">
        <v>329</v>
      </c>
      <c r="C26" s="121" t="s">
        <v>335</v>
      </c>
      <c r="D26" s="113">
        <v>4.0000000000000002E-4</v>
      </c>
      <c r="E26" s="113" t="s">
        <v>336</v>
      </c>
      <c r="F26" s="302">
        <v>253.37</v>
      </c>
      <c r="G26" s="302"/>
      <c r="H26" s="302">
        <f t="shared" si="1"/>
        <v>0.10134800000000001</v>
      </c>
      <c r="I26" s="303"/>
    </row>
    <row r="27" spans="1:9" x14ac:dyDescent="0.25">
      <c r="A27" s="111">
        <v>88316</v>
      </c>
      <c r="B27" s="120" t="s">
        <v>321</v>
      </c>
      <c r="C27" s="121" t="s">
        <v>296</v>
      </c>
      <c r="D27" s="113">
        <v>5.4999999999999997E-3</v>
      </c>
      <c r="E27" s="113" t="s">
        <v>310</v>
      </c>
      <c r="F27" s="302">
        <v>19.29</v>
      </c>
      <c r="G27" s="302"/>
      <c r="H27" s="302">
        <f t="shared" si="1"/>
        <v>0.10609499999999999</v>
      </c>
      <c r="I27" s="303"/>
    </row>
    <row r="28" spans="1:9" ht="22.5" x14ac:dyDescent="0.25">
      <c r="A28" s="111">
        <v>89035</v>
      </c>
      <c r="B28" s="120" t="s">
        <v>330</v>
      </c>
      <c r="C28" s="121" t="s">
        <v>335</v>
      </c>
      <c r="D28" s="113">
        <v>1.6999999999999999E-3</v>
      </c>
      <c r="E28" s="113" t="s">
        <v>336</v>
      </c>
      <c r="F28" s="302">
        <v>113.41</v>
      </c>
      <c r="G28" s="302"/>
      <c r="H28" s="302">
        <f t="shared" si="1"/>
        <v>0.192797</v>
      </c>
      <c r="I28" s="303"/>
    </row>
    <row r="29" spans="1:9" ht="22.5" x14ac:dyDescent="0.25">
      <c r="A29" s="111">
        <v>89036</v>
      </c>
      <c r="B29" s="120" t="s">
        <v>331</v>
      </c>
      <c r="C29" s="121" t="s">
        <v>335</v>
      </c>
      <c r="D29" s="113">
        <v>3.8E-3</v>
      </c>
      <c r="E29" s="113" t="s">
        <v>337</v>
      </c>
      <c r="F29" s="302">
        <v>35.229999999999997</v>
      </c>
      <c r="G29" s="302"/>
      <c r="H29" s="302">
        <f t="shared" si="1"/>
        <v>0.13387399999999999</v>
      </c>
      <c r="I29" s="303"/>
    </row>
    <row r="30" spans="1:9" ht="33.75" x14ac:dyDescent="0.25">
      <c r="A30" s="111">
        <v>91486</v>
      </c>
      <c r="B30" s="120" t="s">
        <v>332</v>
      </c>
      <c r="C30" s="121" t="s">
        <v>335</v>
      </c>
      <c r="D30" s="113">
        <v>5.1000000000000004E-3</v>
      </c>
      <c r="E30" s="113" t="s">
        <v>337</v>
      </c>
      <c r="F30" s="302">
        <v>58.58</v>
      </c>
      <c r="G30" s="302"/>
      <c r="H30" s="302">
        <f t="shared" si="1"/>
        <v>0.29875800000000002</v>
      </c>
      <c r="I30" s="303"/>
    </row>
    <row r="31" spans="1:9" ht="22.5" x14ac:dyDescent="0.25">
      <c r="A31" s="111">
        <v>41903</v>
      </c>
      <c r="B31" s="120" t="s">
        <v>333</v>
      </c>
      <c r="C31" s="121" t="s">
        <v>334</v>
      </c>
      <c r="D31" s="113">
        <v>0.45</v>
      </c>
      <c r="E31" s="113" t="s">
        <v>324</v>
      </c>
      <c r="F31" s="304">
        <v>0</v>
      </c>
      <c r="G31" s="304"/>
      <c r="H31" s="302">
        <f t="shared" si="1"/>
        <v>0</v>
      </c>
      <c r="I31" s="303"/>
    </row>
    <row r="32" spans="1:9" ht="15.75" thickBot="1" x14ac:dyDescent="0.3">
      <c r="A32" s="116"/>
      <c r="B32" s="117"/>
      <c r="C32" s="117"/>
      <c r="D32" s="117"/>
      <c r="E32" s="117"/>
      <c r="F32" s="117"/>
      <c r="G32" s="295" t="s">
        <v>299</v>
      </c>
      <c r="H32" s="295"/>
      <c r="I32" s="125">
        <f>SUM(H24:I31)</f>
        <v>0.87299199999999999</v>
      </c>
    </row>
    <row r="33" spans="1:9" x14ac:dyDescent="0.25">
      <c r="A33" s="296" t="s">
        <v>338</v>
      </c>
      <c r="B33" s="297"/>
      <c r="C33" s="297"/>
      <c r="D33" s="297"/>
      <c r="E33" s="297"/>
      <c r="F33" s="297"/>
      <c r="G33" s="297"/>
      <c r="H33" s="297"/>
      <c r="I33" s="298"/>
    </row>
    <row r="34" spans="1:9" ht="22.5" x14ac:dyDescent="0.25">
      <c r="A34" s="126" t="s">
        <v>296</v>
      </c>
      <c r="B34" s="127" t="s">
        <v>685</v>
      </c>
      <c r="C34" s="128"/>
      <c r="D34" s="128"/>
      <c r="E34" s="128"/>
      <c r="F34" s="128"/>
      <c r="G34" s="128"/>
      <c r="H34" s="129" t="s">
        <v>274</v>
      </c>
      <c r="I34" s="108" t="s">
        <v>325</v>
      </c>
    </row>
    <row r="35" spans="1:9" x14ac:dyDescent="0.25">
      <c r="A35" s="107" t="s">
        <v>272</v>
      </c>
      <c r="B35" s="81" t="s">
        <v>293</v>
      </c>
      <c r="C35" s="81"/>
      <c r="D35" s="81"/>
      <c r="E35" s="81"/>
      <c r="F35" s="81"/>
      <c r="G35" s="81"/>
      <c r="H35" s="81"/>
      <c r="I35" s="119"/>
    </row>
    <row r="36" spans="1:9" x14ac:dyDescent="0.25">
      <c r="A36" s="109" t="s">
        <v>272</v>
      </c>
      <c r="B36" s="84" t="s">
        <v>273</v>
      </c>
      <c r="C36" s="84" t="s">
        <v>297</v>
      </c>
      <c r="D36" s="84" t="s">
        <v>298</v>
      </c>
      <c r="E36" s="84" t="s">
        <v>274</v>
      </c>
      <c r="F36" s="299" t="s">
        <v>299</v>
      </c>
      <c r="G36" s="299"/>
      <c r="H36" s="299" t="s">
        <v>300</v>
      </c>
      <c r="I36" s="300"/>
    </row>
    <row r="37" spans="1:9" ht="22.5" x14ac:dyDescent="0.25">
      <c r="A37" s="113">
        <v>91277</v>
      </c>
      <c r="B37" s="120" t="s">
        <v>339</v>
      </c>
      <c r="C37" s="113" t="s">
        <v>335</v>
      </c>
      <c r="D37" s="113">
        <v>0.4464285714285714</v>
      </c>
      <c r="E37" s="113" t="s">
        <v>336</v>
      </c>
      <c r="F37" s="302">
        <v>8.8800000000000008</v>
      </c>
      <c r="G37" s="302"/>
      <c r="H37" s="302">
        <f t="shared" ref="H37:H43" si="2">F37*D37</f>
        <v>3.9642857142857144</v>
      </c>
      <c r="I37" s="302"/>
    </row>
    <row r="38" spans="1:9" ht="22.5" x14ac:dyDescent="0.25">
      <c r="A38" s="113">
        <v>91278</v>
      </c>
      <c r="B38" s="120" t="s">
        <v>340</v>
      </c>
      <c r="C38" s="113" t="s">
        <v>335</v>
      </c>
      <c r="D38" s="113">
        <v>1.3392857142857142</v>
      </c>
      <c r="E38" s="113" t="s">
        <v>337</v>
      </c>
      <c r="F38" s="302">
        <v>0.56999999999999995</v>
      </c>
      <c r="G38" s="302"/>
      <c r="H38" s="302">
        <f t="shared" si="2"/>
        <v>0.76339285714285698</v>
      </c>
      <c r="I38" s="302"/>
    </row>
    <row r="39" spans="1:9" ht="33.75" x14ac:dyDescent="0.25">
      <c r="A39" s="113">
        <v>91283</v>
      </c>
      <c r="B39" s="120" t="s">
        <v>341</v>
      </c>
      <c r="C39" s="113" t="s">
        <v>335</v>
      </c>
      <c r="D39" s="113">
        <v>0.2857142857142857</v>
      </c>
      <c r="E39" s="113" t="s">
        <v>336</v>
      </c>
      <c r="F39" s="302">
        <v>10.06</v>
      </c>
      <c r="G39" s="302"/>
      <c r="H39" s="302">
        <f t="shared" si="2"/>
        <v>2.8742857142857141</v>
      </c>
      <c r="I39" s="302"/>
    </row>
    <row r="40" spans="1:9" ht="33.75" x14ac:dyDescent="0.25">
      <c r="A40" s="113">
        <v>91285</v>
      </c>
      <c r="B40" s="120" t="s">
        <v>342</v>
      </c>
      <c r="C40" s="113" t="s">
        <v>335</v>
      </c>
      <c r="D40" s="113">
        <v>1.4999999999999998</v>
      </c>
      <c r="E40" s="113" t="s">
        <v>337</v>
      </c>
      <c r="F40" s="302">
        <v>1.0900000000000001</v>
      </c>
      <c r="G40" s="302"/>
      <c r="H40" s="302">
        <f t="shared" si="2"/>
        <v>1.6349999999999998</v>
      </c>
      <c r="I40" s="302"/>
    </row>
    <row r="41" spans="1:9" x14ac:dyDescent="0.25">
      <c r="A41" s="113">
        <v>88316</v>
      </c>
      <c r="B41" s="120" t="s">
        <v>321</v>
      </c>
      <c r="C41" s="113" t="s">
        <v>296</v>
      </c>
      <c r="D41" s="113">
        <v>7.1428571428571423</v>
      </c>
      <c r="E41" s="113" t="s">
        <v>310</v>
      </c>
      <c r="F41" s="302">
        <v>19.29</v>
      </c>
      <c r="G41" s="302"/>
      <c r="H41" s="302">
        <f t="shared" si="2"/>
        <v>137.78571428571428</v>
      </c>
      <c r="I41" s="302"/>
    </row>
    <row r="42" spans="1:9" x14ac:dyDescent="0.25">
      <c r="A42" s="113">
        <v>88314</v>
      </c>
      <c r="B42" s="120" t="s">
        <v>686</v>
      </c>
      <c r="C42" s="113" t="s">
        <v>296</v>
      </c>
      <c r="D42" s="113">
        <v>3.5714285714285712</v>
      </c>
      <c r="E42" s="113" t="s">
        <v>310</v>
      </c>
      <c r="F42" s="302">
        <v>16.2</v>
      </c>
      <c r="G42" s="302"/>
      <c r="H42" s="302">
        <f t="shared" si="2"/>
        <v>57.857142857142847</v>
      </c>
      <c r="I42" s="302"/>
    </row>
    <row r="43" spans="1:9" ht="22.5" x14ac:dyDescent="0.25">
      <c r="A43" s="113">
        <v>1518</v>
      </c>
      <c r="B43" s="120" t="s">
        <v>687</v>
      </c>
      <c r="C43" s="113" t="s">
        <v>334</v>
      </c>
      <c r="D43" s="113">
        <v>2.5548000000000002</v>
      </c>
      <c r="E43" s="113" t="s">
        <v>688</v>
      </c>
      <c r="F43" s="302">
        <v>524</v>
      </c>
      <c r="G43" s="302"/>
      <c r="H43" s="302">
        <f t="shared" si="2"/>
        <v>1338.7152000000001</v>
      </c>
      <c r="I43" s="302"/>
    </row>
    <row r="44" spans="1:9" ht="15.75" thickBot="1" x14ac:dyDescent="0.3">
      <c r="A44" s="116"/>
      <c r="B44" s="117"/>
      <c r="C44" s="117"/>
      <c r="D44" s="117"/>
      <c r="E44" s="117"/>
      <c r="F44" s="117"/>
      <c r="G44" s="295" t="s">
        <v>299</v>
      </c>
      <c r="H44" s="295"/>
      <c r="I44" s="125">
        <f>SUM(H37:I43)</f>
        <v>1543.5950214285715</v>
      </c>
    </row>
    <row r="45" spans="1:9" x14ac:dyDescent="0.25">
      <c r="A45" s="296" t="s">
        <v>338</v>
      </c>
      <c r="B45" s="297"/>
      <c r="C45" s="297"/>
      <c r="D45" s="297"/>
      <c r="E45" s="297"/>
      <c r="F45" s="297"/>
      <c r="G45" s="297"/>
      <c r="H45" s="297"/>
      <c r="I45" s="298"/>
    </row>
    <row r="46" spans="1:9" ht="16.5" customHeight="1" x14ac:dyDescent="0.25">
      <c r="A46" s="126" t="s">
        <v>296</v>
      </c>
      <c r="B46" s="127" t="s">
        <v>689</v>
      </c>
      <c r="C46" s="128"/>
      <c r="D46" s="128"/>
      <c r="E46" s="128"/>
      <c r="F46" s="128"/>
      <c r="G46" s="128"/>
      <c r="H46" s="129" t="s">
        <v>274</v>
      </c>
      <c r="I46" s="108" t="s">
        <v>343</v>
      </c>
    </row>
    <row r="47" spans="1:9" x14ac:dyDescent="0.25">
      <c r="A47" s="107" t="s">
        <v>272</v>
      </c>
      <c r="B47" s="81" t="s">
        <v>1272</v>
      </c>
      <c r="C47" s="81"/>
      <c r="D47" s="81"/>
      <c r="E47" s="81"/>
      <c r="F47" s="81"/>
      <c r="G47" s="81"/>
      <c r="H47" s="81"/>
      <c r="I47" s="119"/>
    </row>
    <row r="48" spans="1:9" x14ac:dyDescent="0.25">
      <c r="A48" s="109" t="s">
        <v>272</v>
      </c>
      <c r="B48" s="84" t="s">
        <v>273</v>
      </c>
      <c r="C48" s="84" t="s">
        <v>297</v>
      </c>
      <c r="D48" s="84" t="s">
        <v>298</v>
      </c>
      <c r="E48" s="84" t="s">
        <v>274</v>
      </c>
      <c r="F48" s="299" t="s">
        <v>299</v>
      </c>
      <c r="G48" s="299"/>
      <c r="H48" s="299" t="s">
        <v>300</v>
      </c>
      <c r="I48" s="300"/>
    </row>
    <row r="49" spans="1:9" ht="30" customHeight="1" x14ac:dyDescent="0.25">
      <c r="A49" s="113">
        <v>5811</v>
      </c>
      <c r="B49" s="120" t="s">
        <v>1273</v>
      </c>
      <c r="C49" s="113" t="s">
        <v>335</v>
      </c>
      <c r="D49" s="113">
        <v>2.3199999999999998E-2</v>
      </c>
      <c r="E49" s="113" t="s">
        <v>336</v>
      </c>
      <c r="F49" s="302">
        <v>185.44</v>
      </c>
      <c r="G49" s="302"/>
      <c r="H49" s="305">
        <f>F49*D49</f>
        <v>4.3022079999999994</v>
      </c>
      <c r="I49" s="306"/>
    </row>
  </sheetData>
  <mergeCells count="64">
    <mergeCell ref="A45:I45"/>
    <mergeCell ref="F48:G48"/>
    <mergeCell ref="H48:I48"/>
    <mergeCell ref="F49:G49"/>
    <mergeCell ref="H49:I49"/>
    <mergeCell ref="G44:H44"/>
    <mergeCell ref="F42:G42"/>
    <mergeCell ref="H42:I42"/>
    <mergeCell ref="F43:G43"/>
    <mergeCell ref="H43:I43"/>
    <mergeCell ref="F39:G39"/>
    <mergeCell ref="H39:I39"/>
    <mergeCell ref="F40:G40"/>
    <mergeCell ref="H40:I40"/>
    <mergeCell ref="F41:G41"/>
    <mergeCell ref="H41:I41"/>
    <mergeCell ref="F38:G38"/>
    <mergeCell ref="H38:I38"/>
    <mergeCell ref="F29:G29"/>
    <mergeCell ref="H29:I29"/>
    <mergeCell ref="F30:G30"/>
    <mergeCell ref="H30:I30"/>
    <mergeCell ref="G32:H32"/>
    <mergeCell ref="F31:G31"/>
    <mergeCell ref="H31:I31"/>
    <mergeCell ref="A33:I33"/>
    <mergeCell ref="F36:G36"/>
    <mergeCell ref="H36:I36"/>
    <mergeCell ref="F37:G37"/>
    <mergeCell ref="H37:I37"/>
    <mergeCell ref="F26:G26"/>
    <mergeCell ref="H26:I26"/>
    <mergeCell ref="F27:G27"/>
    <mergeCell ref="H27:I27"/>
    <mergeCell ref="F28:G28"/>
    <mergeCell ref="H28:I28"/>
    <mergeCell ref="F23:G23"/>
    <mergeCell ref="H23:I23"/>
    <mergeCell ref="F24:G24"/>
    <mergeCell ref="H24:I24"/>
    <mergeCell ref="F25:G25"/>
    <mergeCell ref="H25:I25"/>
    <mergeCell ref="A20:I20"/>
    <mergeCell ref="G19:H19"/>
    <mergeCell ref="F12:G12"/>
    <mergeCell ref="F13:G13"/>
    <mergeCell ref="F14:G14"/>
    <mergeCell ref="F15:G15"/>
    <mergeCell ref="F16:G16"/>
    <mergeCell ref="F17:G17"/>
    <mergeCell ref="F18:G18"/>
    <mergeCell ref="H12:I12"/>
    <mergeCell ref="H13:I13"/>
    <mergeCell ref="H14:I14"/>
    <mergeCell ref="H15:I15"/>
    <mergeCell ref="H16:I16"/>
    <mergeCell ref="H17:I17"/>
    <mergeCell ref="H18:I18"/>
    <mergeCell ref="F3:H3"/>
    <mergeCell ref="G7:H7"/>
    <mergeCell ref="A1:I1"/>
    <mergeCell ref="A8:I8"/>
    <mergeCell ref="F11:G11"/>
    <mergeCell ref="H11:I1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  <pageSetUpPr fitToPage="1"/>
  </sheetPr>
  <dimension ref="A1:J94"/>
  <sheetViews>
    <sheetView view="pageBreakPreview" zoomScaleNormal="100" zoomScaleSheetLayoutView="100" workbookViewId="0">
      <selection activeCell="C4" sqref="C4:J4"/>
    </sheetView>
  </sheetViews>
  <sheetFormatPr defaultRowHeight="15" x14ac:dyDescent="0.25"/>
  <cols>
    <col min="1" max="1" width="4.85546875" customWidth="1"/>
    <col min="2" max="2" width="9.85546875" customWidth="1"/>
    <col min="3" max="3" width="46.28515625" customWidth="1"/>
    <col min="4" max="4" width="19.7109375" customWidth="1"/>
    <col min="5" max="5" width="7.7109375" customWidth="1"/>
    <col min="6" max="6" width="11" customWidth="1"/>
    <col min="7" max="7" width="11.140625" customWidth="1"/>
    <col min="8" max="8" width="10.42578125" customWidth="1"/>
    <col min="9" max="9" width="11.140625" customWidth="1"/>
    <col min="10" max="10" width="10.28515625" customWidth="1"/>
  </cols>
  <sheetData>
    <row r="1" spans="1:10" x14ac:dyDescent="0.25">
      <c r="A1" s="307" t="s">
        <v>449</v>
      </c>
      <c r="B1" s="308"/>
      <c r="C1" s="308"/>
      <c r="D1" s="308"/>
      <c r="E1" s="308"/>
      <c r="F1" s="308"/>
      <c r="G1" s="308"/>
      <c r="H1" s="308"/>
      <c r="I1" s="308"/>
      <c r="J1" s="309"/>
    </row>
    <row r="2" spans="1:10" x14ac:dyDescent="0.25">
      <c r="A2" s="310" t="s">
        <v>450</v>
      </c>
      <c r="B2" s="311"/>
      <c r="C2" s="311" t="s">
        <v>497</v>
      </c>
      <c r="D2" s="312"/>
      <c r="E2" s="312"/>
      <c r="F2" s="312"/>
      <c r="G2" s="312"/>
      <c r="H2" s="312"/>
      <c r="I2" s="312"/>
      <c r="J2" s="313"/>
    </row>
    <row r="3" spans="1:10" x14ac:dyDescent="0.25">
      <c r="A3" s="310" t="s">
        <v>451</v>
      </c>
      <c r="B3" s="311"/>
      <c r="C3" s="311" t="s">
        <v>283</v>
      </c>
      <c r="D3" s="312"/>
      <c r="E3" s="312"/>
      <c r="F3" s="312"/>
      <c r="G3" s="312"/>
      <c r="H3" s="312"/>
      <c r="I3" s="312"/>
      <c r="J3" s="313"/>
    </row>
    <row r="4" spans="1:10" x14ac:dyDescent="0.25">
      <c r="A4" s="310" t="s">
        <v>452</v>
      </c>
      <c r="B4" s="311"/>
      <c r="C4" s="311" t="s">
        <v>1297</v>
      </c>
      <c r="D4" s="312"/>
      <c r="E4" s="312"/>
      <c r="F4" s="312"/>
      <c r="G4" s="312"/>
      <c r="H4" s="312"/>
      <c r="I4" s="312"/>
      <c r="J4" s="313"/>
    </row>
    <row r="5" spans="1:10" x14ac:dyDescent="0.25">
      <c r="A5" s="310" t="s">
        <v>453</v>
      </c>
      <c r="B5" s="311"/>
      <c r="C5" s="311" t="s">
        <v>454</v>
      </c>
      <c r="D5" s="312"/>
      <c r="E5" s="312"/>
      <c r="F5" s="312"/>
      <c r="G5" s="312"/>
      <c r="H5" s="312"/>
      <c r="I5" s="312"/>
      <c r="J5" s="313"/>
    </row>
    <row r="6" spans="1:10" x14ac:dyDescent="0.25">
      <c r="A6" s="310" t="s">
        <v>377</v>
      </c>
      <c r="B6" s="311"/>
      <c r="C6" s="311" t="s">
        <v>455</v>
      </c>
      <c r="D6" s="312"/>
      <c r="E6" s="312"/>
      <c r="F6" s="312"/>
      <c r="G6" s="312"/>
      <c r="H6" s="312"/>
      <c r="I6" s="312"/>
      <c r="J6" s="313"/>
    </row>
    <row r="7" spans="1:10" x14ac:dyDescent="0.25">
      <c r="A7" s="310" t="s">
        <v>456</v>
      </c>
      <c r="B7" s="311"/>
      <c r="C7" s="311" t="s">
        <v>323</v>
      </c>
      <c r="D7" s="312"/>
      <c r="E7" s="312"/>
      <c r="F7" s="312"/>
      <c r="G7" s="312"/>
      <c r="H7" s="312"/>
      <c r="I7" s="312"/>
      <c r="J7" s="313"/>
    </row>
    <row r="8" spans="1:10" ht="27.75" customHeight="1" x14ac:dyDescent="0.25">
      <c r="A8" s="310" t="s">
        <v>457</v>
      </c>
      <c r="B8" s="311"/>
      <c r="C8" s="311">
        <f>SUM(I11:I34)</f>
        <v>891.40000000000009</v>
      </c>
      <c r="D8" s="312"/>
      <c r="E8" s="312"/>
      <c r="F8" s="312"/>
      <c r="G8" s="312"/>
      <c r="H8" s="312"/>
      <c r="I8" s="312"/>
      <c r="J8" s="313"/>
    </row>
    <row r="9" spans="1:10" ht="30.75" customHeight="1" x14ac:dyDescent="0.25">
      <c r="A9" s="310" t="s">
        <v>458</v>
      </c>
      <c r="B9" s="311"/>
      <c r="C9" s="311">
        <f>SUM(J11:J34)</f>
        <v>871.8</v>
      </c>
      <c r="D9" s="312"/>
      <c r="E9" s="312"/>
      <c r="F9" s="312"/>
      <c r="G9" s="312"/>
      <c r="H9" s="312"/>
      <c r="I9" s="312"/>
      <c r="J9" s="313"/>
    </row>
    <row r="10" spans="1:10" ht="33.75" x14ac:dyDescent="0.25">
      <c r="A10" s="88"/>
      <c r="B10" s="89" t="s">
        <v>459</v>
      </c>
      <c r="C10" s="89" t="s">
        <v>451</v>
      </c>
      <c r="D10" s="89" t="s">
        <v>377</v>
      </c>
      <c r="E10" s="90" t="s">
        <v>456</v>
      </c>
      <c r="F10" s="91" t="s">
        <v>457</v>
      </c>
      <c r="G10" s="91" t="s">
        <v>458</v>
      </c>
      <c r="H10" s="91" t="s">
        <v>460</v>
      </c>
      <c r="I10" s="91" t="s">
        <v>457</v>
      </c>
      <c r="J10" s="92" t="s">
        <v>458</v>
      </c>
    </row>
    <row r="11" spans="1:10" ht="22.5" x14ac:dyDescent="0.25">
      <c r="A11" s="93" t="s">
        <v>461</v>
      </c>
      <c r="B11" s="94" t="s">
        <v>498</v>
      </c>
      <c r="C11" s="94" t="s">
        <v>462</v>
      </c>
      <c r="D11" s="94" t="s">
        <v>463</v>
      </c>
      <c r="E11" s="95" t="s">
        <v>323</v>
      </c>
      <c r="F11" s="96">
        <v>11.33</v>
      </c>
      <c r="G11" s="96">
        <v>10.83</v>
      </c>
      <c r="H11" s="96" t="s">
        <v>499</v>
      </c>
      <c r="I11" s="96">
        <f>TRUNC(F11*H11,2)</f>
        <v>57.38</v>
      </c>
      <c r="J11" s="97">
        <f>TRUNC(G11*H11,2)</f>
        <v>54.85</v>
      </c>
    </row>
    <row r="12" spans="1:10" ht="51.75" customHeight="1" x14ac:dyDescent="0.25">
      <c r="A12" s="93" t="s">
        <v>461</v>
      </c>
      <c r="B12" s="94" t="s">
        <v>500</v>
      </c>
      <c r="C12" s="94" t="s">
        <v>464</v>
      </c>
      <c r="D12" s="94" t="s">
        <v>465</v>
      </c>
      <c r="E12" s="95" t="s">
        <v>466</v>
      </c>
      <c r="F12" s="96">
        <v>3.22</v>
      </c>
      <c r="G12" s="96">
        <v>3.02</v>
      </c>
      <c r="H12" s="96" t="s">
        <v>501</v>
      </c>
      <c r="I12" s="96">
        <f t="shared" ref="I12:I33" si="0">TRUNC(F12*H12,2)</f>
        <v>0.42</v>
      </c>
      <c r="J12" s="97">
        <f t="shared" ref="J12:J33" si="1">TRUNC(G12*H12,2)</f>
        <v>0.4</v>
      </c>
    </row>
    <row r="13" spans="1:10" ht="38.25" customHeight="1" x14ac:dyDescent="0.25">
      <c r="A13" s="93" t="s">
        <v>461</v>
      </c>
      <c r="B13" s="94" t="s">
        <v>502</v>
      </c>
      <c r="C13" s="94" t="s">
        <v>467</v>
      </c>
      <c r="D13" s="94" t="s">
        <v>465</v>
      </c>
      <c r="E13" s="95" t="s">
        <v>466</v>
      </c>
      <c r="F13" s="96">
        <v>1.62</v>
      </c>
      <c r="G13" s="96">
        <v>1.52</v>
      </c>
      <c r="H13" s="96" t="s">
        <v>503</v>
      </c>
      <c r="I13" s="96">
        <f t="shared" si="0"/>
        <v>0.27</v>
      </c>
      <c r="J13" s="97">
        <f t="shared" si="1"/>
        <v>0.26</v>
      </c>
    </row>
    <row r="14" spans="1:10" ht="39" customHeight="1" x14ac:dyDescent="0.25">
      <c r="A14" s="93" t="s">
        <v>461</v>
      </c>
      <c r="B14" s="94" t="s">
        <v>504</v>
      </c>
      <c r="C14" s="94" t="s">
        <v>468</v>
      </c>
      <c r="D14" s="94" t="s">
        <v>469</v>
      </c>
      <c r="E14" s="95" t="s">
        <v>323</v>
      </c>
      <c r="F14" s="96">
        <v>688.08</v>
      </c>
      <c r="G14" s="96">
        <v>686.77</v>
      </c>
      <c r="H14" s="96" t="s">
        <v>505</v>
      </c>
      <c r="I14" s="96">
        <f t="shared" si="0"/>
        <v>105.27</v>
      </c>
      <c r="J14" s="97">
        <f t="shared" si="1"/>
        <v>105.07</v>
      </c>
    </row>
    <row r="15" spans="1:10" ht="39" customHeight="1" x14ac:dyDescent="0.25">
      <c r="A15" s="93" t="s">
        <v>461</v>
      </c>
      <c r="B15" s="94" t="s">
        <v>506</v>
      </c>
      <c r="C15" s="94" t="s">
        <v>470</v>
      </c>
      <c r="D15" s="94" t="s">
        <v>471</v>
      </c>
      <c r="E15" s="95" t="s">
        <v>466</v>
      </c>
      <c r="F15" s="96">
        <v>8.36</v>
      </c>
      <c r="G15" s="96">
        <v>7.79</v>
      </c>
      <c r="H15" s="96" t="s">
        <v>507</v>
      </c>
      <c r="I15" s="96">
        <f t="shared" si="0"/>
        <v>0.55000000000000004</v>
      </c>
      <c r="J15" s="97">
        <f t="shared" si="1"/>
        <v>0.51</v>
      </c>
    </row>
    <row r="16" spans="1:10" ht="40.5" customHeight="1" x14ac:dyDescent="0.25">
      <c r="A16" s="93" t="s">
        <v>461</v>
      </c>
      <c r="B16" s="94" t="s">
        <v>508</v>
      </c>
      <c r="C16" s="94" t="s">
        <v>472</v>
      </c>
      <c r="D16" s="94" t="s">
        <v>471</v>
      </c>
      <c r="E16" s="95" t="s">
        <v>466</v>
      </c>
      <c r="F16" s="96">
        <v>9.23</v>
      </c>
      <c r="G16" s="96">
        <v>8.74</v>
      </c>
      <c r="H16" s="96" t="s">
        <v>501</v>
      </c>
      <c r="I16" s="96">
        <f t="shared" si="0"/>
        <v>1.22</v>
      </c>
      <c r="J16" s="97">
        <f t="shared" si="1"/>
        <v>1.1499999999999999</v>
      </c>
    </row>
    <row r="17" spans="1:10" ht="39" customHeight="1" x14ac:dyDescent="0.25">
      <c r="A17" s="93" t="s">
        <v>461</v>
      </c>
      <c r="B17" s="94" t="s">
        <v>509</v>
      </c>
      <c r="C17" s="94" t="s">
        <v>473</v>
      </c>
      <c r="D17" s="94" t="s">
        <v>471</v>
      </c>
      <c r="E17" s="95" t="s">
        <v>466</v>
      </c>
      <c r="F17" s="96">
        <v>11.91</v>
      </c>
      <c r="G17" s="96">
        <v>11.14</v>
      </c>
      <c r="H17" s="96" t="s">
        <v>503</v>
      </c>
      <c r="I17" s="96">
        <f t="shared" si="0"/>
        <v>2.0499999999999998</v>
      </c>
      <c r="J17" s="97">
        <f t="shared" si="1"/>
        <v>1.91</v>
      </c>
    </row>
    <row r="18" spans="1:10" ht="40.5" customHeight="1" x14ac:dyDescent="0.25">
      <c r="A18" s="93" t="s">
        <v>461</v>
      </c>
      <c r="B18" s="94" t="s">
        <v>510</v>
      </c>
      <c r="C18" s="94" t="s">
        <v>474</v>
      </c>
      <c r="D18" s="94" t="s">
        <v>471</v>
      </c>
      <c r="E18" s="95" t="s">
        <v>466</v>
      </c>
      <c r="F18" s="96">
        <v>2.76</v>
      </c>
      <c r="G18" s="96">
        <v>2.65</v>
      </c>
      <c r="H18" s="96" t="s">
        <v>511</v>
      </c>
      <c r="I18" s="96">
        <f t="shared" si="0"/>
        <v>1.86</v>
      </c>
      <c r="J18" s="97">
        <f t="shared" si="1"/>
        <v>1.79</v>
      </c>
    </row>
    <row r="19" spans="1:10" ht="37.5" customHeight="1" x14ac:dyDescent="0.25">
      <c r="A19" s="93" t="s">
        <v>461</v>
      </c>
      <c r="B19" s="94" t="s">
        <v>512</v>
      </c>
      <c r="C19" s="94" t="s">
        <v>475</v>
      </c>
      <c r="D19" s="94" t="s">
        <v>471</v>
      </c>
      <c r="E19" s="95" t="s">
        <v>476</v>
      </c>
      <c r="F19" s="96">
        <v>46.19</v>
      </c>
      <c r="G19" s="96">
        <v>43.31</v>
      </c>
      <c r="H19" s="96" t="s">
        <v>507</v>
      </c>
      <c r="I19" s="96">
        <f t="shared" si="0"/>
        <v>3.05</v>
      </c>
      <c r="J19" s="97">
        <f t="shared" si="1"/>
        <v>2.86</v>
      </c>
    </row>
    <row r="20" spans="1:10" ht="52.5" customHeight="1" x14ac:dyDescent="0.25">
      <c r="A20" s="93" t="s">
        <v>461</v>
      </c>
      <c r="B20" s="94" t="s">
        <v>513</v>
      </c>
      <c r="C20" s="94" t="s">
        <v>477</v>
      </c>
      <c r="D20" s="94" t="s">
        <v>478</v>
      </c>
      <c r="E20" s="95" t="s">
        <v>323</v>
      </c>
      <c r="F20" s="96">
        <v>20.84</v>
      </c>
      <c r="G20" s="96">
        <v>20.41</v>
      </c>
      <c r="H20" s="96" t="s">
        <v>514</v>
      </c>
      <c r="I20" s="96">
        <f t="shared" si="0"/>
        <v>35.82</v>
      </c>
      <c r="J20" s="97">
        <f t="shared" si="1"/>
        <v>35.08</v>
      </c>
    </row>
    <row r="21" spans="1:10" ht="27.75" customHeight="1" x14ac:dyDescent="0.25">
      <c r="A21" s="93" t="s">
        <v>461</v>
      </c>
      <c r="B21" s="94" t="s">
        <v>515</v>
      </c>
      <c r="C21" s="94" t="s">
        <v>479</v>
      </c>
      <c r="D21" s="94" t="s">
        <v>480</v>
      </c>
      <c r="E21" s="95" t="s">
        <v>325</v>
      </c>
      <c r="F21" s="96">
        <v>76.31</v>
      </c>
      <c r="G21" s="96">
        <v>68.91</v>
      </c>
      <c r="H21" s="96" t="s">
        <v>516</v>
      </c>
      <c r="I21" s="96">
        <f t="shared" si="0"/>
        <v>3.08</v>
      </c>
      <c r="J21" s="97">
        <f t="shared" si="1"/>
        <v>2.78</v>
      </c>
    </row>
    <row r="22" spans="1:10" ht="45" x14ac:dyDescent="0.25">
      <c r="A22" s="93" t="s">
        <v>461</v>
      </c>
      <c r="B22" s="94" t="s">
        <v>517</v>
      </c>
      <c r="C22" s="94" t="s">
        <v>481</v>
      </c>
      <c r="D22" s="94" t="s">
        <v>478</v>
      </c>
      <c r="E22" s="95" t="s">
        <v>323</v>
      </c>
      <c r="F22" s="96">
        <v>55.79</v>
      </c>
      <c r="G22" s="96">
        <v>55.14</v>
      </c>
      <c r="H22" s="96" t="s">
        <v>514</v>
      </c>
      <c r="I22" s="96">
        <f t="shared" si="0"/>
        <v>95.91</v>
      </c>
      <c r="J22" s="97">
        <f t="shared" si="1"/>
        <v>94.79</v>
      </c>
    </row>
    <row r="23" spans="1:10" ht="48.75" customHeight="1" x14ac:dyDescent="0.25">
      <c r="A23" s="93" t="s">
        <v>461</v>
      </c>
      <c r="B23" s="94" t="s">
        <v>518</v>
      </c>
      <c r="C23" s="94" t="s">
        <v>482</v>
      </c>
      <c r="D23" s="94" t="s">
        <v>469</v>
      </c>
      <c r="E23" s="95" t="s">
        <v>323</v>
      </c>
      <c r="F23" s="96">
        <v>665.79</v>
      </c>
      <c r="G23" s="96">
        <v>649.72</v>
      </c>
      <c r="H23" s="96" t="s">
        <v>507</v>
      </c>
      <c r="I23" s="96">
        <f t="shared" si="0"/>
        <v>44.07</v>
      </c>
      <c r="J23" s="97">
        <f t="shared" si="1"/>
        <v>43.01</v>
      </c>
    </row>
    <row r="24" spans="1:10" ht="22.5" x14ac:dyDescent="0.25">
      <c r="A24" s="93" t="s">
        <v>461</v>
      </c>
      <c r="B24" s="94" t="s">
        <v>519</v>
      </c>
      <c r="C24" s="94" t="s">
        <v>483</v>
      </c>
      <c r="D24" s="94" t="s">
        <v>484</v>
      </c>
      <c r="E24" s="95" t="s">
        <v>323</v>
      </c>
      <c r="F24" s="96">
        <v>19.75</v>
      </c>
      <c r="G24" s="96">
        <v>19.059999999999999</v>
      </c>
      <c r="H24" s="96" t="s">
        <v>520</v>
      </c>
      <c r="I24" s="96">
        <f t="shared" si="0"/>
        <v>0.18</v>
      </c>
      <c r="J24" s="97">
        <f t="shared" si="1"/>
        <v>0.17</v>
      </c>
    </row>
    <row r="25" spans="1:10" ht="27" customHeight="1" x14ac:dyDescent="0.25">
      <c r="A25" s="93" t="s">
        <v>461</v>
      </c>
      <c r="B25" s="94" t="s">
        <v>521</v>
      </c>
      <c r="C25" s="94" t="s">
        <v>485</v>
      </c>
      <c r="D25" s="94" t="s">
        <v>484</v>
      </c>
      <c r="E25" s="95" t="s">
        <v>323</v>
      </c>
      <c r="F25" s="96">
        <v>32.94</v>
      </c>
      <c r="G25" s="96">
        <v>31.77</v>
      </c>
      <c r="H25" s="96" t="s">
        <v>522</v>
      </c>
      <c r="I25" s="96">
        <f t="shared" si="0"/>
        <v>49.77</v>
      </c>
      <c r="J25" s="97">
        <f t="shared" si="1"/>
        <v>48</v>
      </c>
    </row>
    <row r="26" spans="1:10" ht="36" customHeight="1" x14ac:dyDescent="0.25">
      <c r="A26" s="93" t="s">
        <v>461</v>
      </c>
      <c r="B26" s="94" t="s">
        <v>523</v>
      </c>
      <c r="C26" s="94" t="s">
        <v>486</v>
      </c>
      <c r="D26" s="94" t="s">
        <v>471</v>
      </c>
      <c r="E26" s="95" t="s">
        <v>476</v>
      </c>
      <c r="F26" s="96">
        <v>21.86</v>
      </c>
      <c r="G26" s="96">
        <v>20.73</v>
      </c>
      <c r="H26" s="96" t="s">
        <v>501</v>
      </c>
      <c r="I26" s="96">
        <f t="shared" si="0"/>
        <v>2.89</v>
      </c>
      <c r="J26" s="97">
        <f t="shared" si="1"/>
        <v>2.74</v>
      </c>
    </row>
    <row r="27" spans="1:10" ht="27" customHeight="1" x14ac:dyDescent="0.25">
      <c r="A27" s="93" t="s">
        <v>461</v>
      </c>
      <c r="B27" s="94" t="s">
        <v>524</v>
      </c>
      <c r="C27" s="94" t="s">
        <v>487</v>
      </c>
      <c r="D27" s="94" t="s">
        <v>480</v>
      </c>
      <c r="E27" s="95" t="s">
        <v>325</v>
      </c>
      <c r="F27" s="96">
        <v>46.26</v>
      </c>
      <c r="G27" s="96">
        <v>41.78</v>
      </c>
      <c r="H27" s="96" t="s">
        <v>525</v>
      </c>
      <c r="I27" s="96">
        <f t="shared" si="0"/>
        <v>0.49</v>
      </c>
      <c r="J27" s="97">
        <f t="shared" si="1"/>
        <v>0.44</v>
      </c>
    </row>
    <row r="28" spans="1:10" ht="38.25" customHeight="1" x14ac:dyDescent="0.25">
      <c r="A28" s="93" t="s">
        <v>461</v>
      </c>
      <c r="B28" s="94" t="s">
        <v>526</v>
      </c>
      <c r="C28" s="94" t="s">
        <v>488</v>
      </c>
      <c r="D28" s="94" t="s">
        <v>471</v>
      </c>
      <c r="E28" s="95" t="s">
        <v>476</v>
      </c>
      <c r="F28" s="96">
        <v>164.72</v>
      </c>
      <c r="G28" s="96">
        <v>163.27000000000001</v>
      </c>
      <c r="H28" s="96" t="s">
        <v>507</v>
      </c>
      <c r="I28" s="96">
        <f t="shared" si="0"/>
        <v>10.9</v>
      </c>
      <c r="J28" s="97">
        <f t="shared" si="1"/>
        <v>10.8</v>
      </c>
    </row>
    <row r="29" spans="1:10" ht="33.75" x14ac:dyDescent="0.25">
      <c r="A29" s="93" t="s">
        <v>461</v>
      </c>
      <c r="B29" s="94" t="s">
        <v>527</v>
      </c>
      <c r="C29" s="94" t="s">
        <v>489</v>
      </c>
      <c r="D29" s="94" t="s">
        <v>455</v>
      </c>
      <c r="E29" s="95" t="s">
        <v>323</v>
      </c>
      <c r="F29" s="96">
        <v>144.01</v>
      </c>
      <c r="G29" s="96">
        <v>141.53</v>
      </c>
      <c r="H29" s="96" t="s">
        <v>528</v>
      </c>
      <c r="I29" s="96">
        <f t="shared" si="0"/>
        <v>73.959999999999994</v>
      </c>
      <c r="J29" s="97">
        <f t="shared" si="1"/>
        <v>72.680000000000007</v>
      </c>
    </row>
    <row r="30" spans="1:10" ht="33.75" x14ac:dyDescent="0.25">
      <c r="A30" s="93" t="s">
        <v>461</v>
      </c>
      <c r="B30" s="94" t="s">
        <v>529</v>
      </c>
      <c r="C30" s="94" t="s">
        <v>490</v>
      </c>
      <c r="D30" s="94" t="s">
        <v>455</v>
      </c>
      <c r="E30" s="95" t="s">
        <v>323</v>
      </c>
      <c r="F30" s="96">
        <v>147.01</v>
      </c>
      <c r="G30" s="96">
        <v>144.22</v>
      </c>
      <c r="H30" s="96" t="s">
        <v>530</v>
      </c>
      <c r="I30" s="96">
        <f t="shared" si="0"/>
        <v>86.89</v>
      </c>
      <c r="J30" s="97">
        <f t="shared" si="1"/>
        <v>85.24</v>
      </c>
    </row>
    <row r="31" spans="1:10" ht="33.75" x14ac:dyDescent="0.25">
      <c r="A31" s="93" t="s">
        <v>461</v>
      </c>
      <c r="B31" s="94" t="s">
        <v>531</v>
      </c>
      <c r="C31" s="94" t="s">
        <v>491</v>
      </c>
      <c r="D31" s="94" t="s">
        <v>455</v>
      </c>
      <c r="E31" s="95" t="s">
        <v>323</v>
      </c>
      <c r="F31" s="96">
        <v>171.61</v>
      </c>
      <c r="G31" s="96">
        <v>168</v>
      </c>
      <c r="H31" s="96" t="s">
        <v>532</v>
      </c>
      <c r="I31" s="96">
        <f t="shared" si="0"/>
        <v>137.68</v>
      </c>
      <c r="J31" s="97">
        <f t="shared" si="1"/>
        <v>134.78</v>
      </c>
    </row>
    <row r="32" spans="1:10" ht="33.75" x14ac:dyDescent="0.25">
      <c r="A32" s="93" t="s">
        <v>461</v>
      </c>
      <c r="B32" s="94" t="s">
        <v>533</v>
      </c>
      <c r="C32" s="94" t="s">
        <v>492</v>
      </c>
      <c r="D32" s="94" t="s">
        <v>455</v>
      </c>
      <c r="E32" s="95" t="s">
        <v>323</v>
      </c>
      <c r="F32" s="96">
        <v>217.78</v>
      </c>
      <c r="G32" s="96">
        <v>211.89</v>
      </c>
      <c r="H32" s="96" t="s">
        <v>534</v>
      </c>
      <c r="I32" s="96">
        <f t="shared" si="0"/>
        <v>136.22</v>
      </c>
      <c r="J32" s="97">
        <f t="shared" si="1"/>
        <v>132.53</v>
      </c>
    </row>
    <row r="33" spans="1:10" ht="39" customHeight="1" x14ac:dyDescent="0.25">
      <c r="A33" s="93" t="s">
        <v>461</v>
      </c>
      <c r="B33" s="94" t="s">
        <v>535</v>
      </c>
      <c r="C33" s="94" t="s">
        <v>493</v>
      </c>
      <c r="D33" s="94" t="s">
        <v>484</v>
      </c>
      <c r="E33" s="95" t="s">
        <v>325</v>
      </c>
      <c r="F33" s="96">
        <v>964.5</v>
      </c>
      <c r="G33" s="96">
        <v>928.22</v>
      </c>
      <c r="H33" s="96" t="s">
        <v>536</v>
      </c>
      <c r="I33" s="96">
        <f t="shared" si="0"/>
        <v>40.21</v>
      </c>
      <c r="J33" s="97">
        <f t="shared" si="1"/>
        <v>38.700000000000003</v>
      </c>
    </row>
    <row r="34" spans="1:10" ht="39" customHeight="1" thickBot="1" x14ac:dyDescent="0.3">
      <c r="A34" s="98" t="s">
        <v>494</v>
      </c>
      <c r="B34" s="99" t="s">
        <v>537</v>
      </c>
      <c r="C34" s="99" t="s">
        <v>495</v>
      </c>
      <c r="D34" s="99" t="s">
        <v>496</v>
      </c>
      <c r="E34" s="100" t="s">
        <v>476</v>
      </c>
      <c r="F34" s="101">
        <v>19.04</v>
      </c>
      <c r="G34" s="101">
        <v>19.04</v>
      </c>
      <c r="H34" s="101" t="s">
        <v>507</v>
      </c>
      <c r="I34" s="101">
        <f>TRUNC(F34*H34,2)</f>
        <v>1.26</v>
      </c>
      <c r="J34" s="102">
        <f>TRUNC(G34*H34,2)</f>
        <v>1.26</v>
      </c>
    </row>
    <row r="35" spans="1:10" x14ac:dyDescent="0.25">
      <c r="A35" s="307" t="s">
        <v>622</v>
      </c>
      <c r="B35" s="308"/>
      <c r="C35" s="308"/>
      <c r="D35" s="308"/>
      <c r="E35" s="308"/>
      <c r="F35" s="308"/>
      <c r="G35" s="308"/>
      <c r="H35" s="308"/>
      <c r="I35" s="308"/>
      <c r="J35" s="309"/>
    </row>
    <row r="36" spans="1:10" x14ac:dyDescent="0.25">
      <c r="A36" s="310" t="s">
        <v>450</v>
      </c>
      <c r="B36" s="311"/>
      <c r="C36" s="311" t="s">
        <v>623</v>
      </c>
      <c r="D36" s="312"/>
      <c r="E36" s="312"/>
      <c r="F36" s="312"/>
      <c r="G36" s="312"/>
      <c r="H36" s="312"/>
      <c r="I36" s="312"/>
      <c r="J36" s="313"/>
    </row>
    <row r="37" spans="1:10" x14ac:dyDescent="0.25">
      <c r="A37" s="310" t="s">
        <v>451</v>
      </c>
      <c r="B37" s="311"/>
      <c r="C37" s="311" t="s">
        <v>348</v>
      </c>
      <c r="D37" s="312"/>
      <c r="E37" s="312"/>
      <c r="F37" s="312"/>
      <c r="G37" s="312"/>
      <c r="H37" s="312"/>
      <c r="I37" s="312"/>
      <c r="J37" s="313"/>
    </row>
    <row r="38" spans="1:10" x14ac:dyDescent="0.25">
      <c r="A38" s="310" t="s">
        <v>452</v>
      </c>
      <c r="B38" s="311"/>
      <c r="C38" s="311" t="s">
        <v>1297</v>
      </c>
      <c r="D38" s="312"/>
      <c r="E38" s="312"/>
      <c r="F38" s="312"/>
      <c r="G38" s="312"/>
      <c r="H38" s="312"/>
      <c r="I38" s="312"/>
      <c r="J38" s="313"/>
    </row>
    <row r="39" spans="1:10" x14ac:dyDescent="0.25">
      <c r="A39" s="310" t="s">
        <v>453</v>
      </c>
      <c r="B39" s="311"/>
      <c r="C39" s="311" t="s">
        <v>454</v>
      </c>
      <c r="D39" s="312"/>
      <c r="E39" s="312"/>
      <c r="F39" s="312"/>
      <c r="G39" s="312"/>
      <c r="H39" s="312"/>
      <c r="I39" s="312"/>
      <c r="J39" s="313"/>
    </row>
    <row r="40" spans="1:10" x14ac:dyDescent="0.25">
      <c r="A40" s="310" t="s">
        <v>377</v>
      </c>
      <c r="B40" s="311"/>
      <c r="C40" s="311" t="s">
        <v>624</v>
      </c>
      <c r="D40" s="312"/>
      <c r="E40" s="312"/>
      <c r="F40" s="312"/>
      <c r="G40" s="312"/>
      <c r="H40" s="312"/>
      <c r="I40" s="312"/>
      <c r="J40" s="313"/>
    </row>
    <row r="41" spans="1:10" x14ac:dyDescent="0.25">
      <c r="A41" s="310" t="s">
        <v>456</v>
      </c>
      <c r="B41" s="311"/>
      <c r="C41" s="311" t="s">
        <v>625</v>
      </c>
      <c r="D41" s="312"/>
      <c r="E41" s="312"/>
      <c r="F41" s="312"/>
      <c r="G41" s="312"/>
      <c r="H41" s="312"/>
      <c r="I41" s="312"/>
      <c r="J41" s="313"/>
    </row>
    <row r="42" spans="1:10" ht="27.75" customHeight="1" x14ac:dyDescent="0.25">
      <c r="A42" s="310" t="s">
        <v>457</v>
      </c>
      <c r="B42" s="311"/>
      <c r="C42" s="311">
        <f>SUM(I45:I46)</f>
        <v>1.64</v>
      </c>
      <c r="D42" s="312"/>
      <c r="E42" s="312"/>
      <c r="F42" s="312"/>
      <c r="G42" s="312"/>
      <c r="H42" s="312"/>
      <c r="I42" s="312"/>
      <c r="J42" s="313"/>
    </row>
    <row r="43" spans="1:10" ht="29.25" customHeight="1" x14ac:dyDescent="0.25">
      <c r="A43" s="310" t="s">
        <v>458</v>
      </c>
      <c r="B43" s="311"/>
      <c r="C43" s="311">
        <f>SUM(J45:J46)</f>
        <v>1.63</v>
      </c>
      <c r="D43" s="312"/>
      <c r="E43" s="312"/>
      <c r="F43" s="312"/>
      <c r="G43" s="312"/>
      <c r="H43" s="312"/>
      <c r="I43" s="312"/>
      <c r="J43" s="313"/>
    </row>
    <row r="44" spans="1:10" ht="33.75" x14ac:dyDescent="0.25">
      <c r="A44" s="88"/>
      <c r="B44" s="89" t="s">
        <v>459</v>
      </c>
      <c r="C44" s="89" t="s">
        <v>451</v>
      </c>
      <c r="D44" s="89" t="s">
        <v>377</v>
      </c>
      <c r="E44" s="90" t="s">
        <v>456</v>
      </c>
      <c r="F44" s="91" t="s">
        <v>457</v>
      </c>
      <c r="G44" s="91" t="s">
        <v>458</v>
      </c>
      <c r="H44" s="91" t="s">
        <v>460</v>
      </c>
      <c r="I44" s="91" t="s">
        <v>457</v>
      </c>
      <c r="J44" s="92" t="s">
        <v>458</v>
      </c>
    </row>
    <row r="45" spans="1:10" ht="45" x14ac:dyDescent="0.25">
      <c r="A45" s="93" t="s">
        <v>461</v>
      </c>
      <c r="B45" s="94" t="s">
        <v>626</v>
      </c>
      <c r="C45" s="94" t="s">
        <v>627</v>
      </c>
      <c r="D45" s="94" t="s">
        <v>628</v>
      </c>
      <c r="E45" s="95" t="s">
        <v>336</v>
      </c>
      <c r="F45" s="96">
        <v>245.38</v>
      </c>
      <c r="G45" s="96">
        <v>243.28</v>
      </c>
      <c r="H45" s="96" t="s">
        <v>629</v>
      </c>
      <c r="I45" s="96">
        <f t="shared" ref="I45:I46" si="2">TRUNC(F45*H45,2)</f>
        <v>1.49</v>
      </c>
      <c r="J45" s="97">
        <f t="shared" ref="J45:J46" si="3">TRUNC(G45*H45,2)</f>
        <v>1.48</v>
      </c>
    </row>
    <row r="46" spans="1:10" ht="45.75" thickBot="1" x14ac:dyDescent="0.3">
      <c r="A46" s="103" t="s">
        <v>461</v>
      </c>
      <c r="B46" s="104" t="s">
        <v>630</v>
      </c>
      <c r="C46" s="104" t="s">
        <v>631</v>
      </c>
      <c r="D46" s="104" t="s">
        <v>628</v>
      </c>
      <c r="E46" s="105" t="s">
        <v>337</v>
      </c>
      <c r="F46" s="106">
        <v>60.54</v>
      </c>
      <c r="G46" s="106">
        <v>58.44</v>
      </c>
      <c r="H46" s="106" t="s">
        <v>632</v>
      </c>
      <c r="I46" s="96">
        <f t="shared" si="2"/>
        <v>0.15</v>
      </c>
      <c r="J46" s="97">
        <f t="shared" si="3"/>
        <v>0.15</v>
      </c>
    </row>
    <row r="47" spans="1:10" x14ac:dyDescent="0.25">
      <c r="A47" s="307" t="s">
        <v>633</v>
      </c>
      <c r="B47" s="308"/>
      <c r="C47" s="308"/>
      <c r="D47" s="308"/>
      <c r="E47" s="308"/>
      <c r="F47" s="308"/>
      <c r="G47" s="308"/>
      <c r="H47" s="308"/>
      <c r="I47" s="308"/>
      <c r="J47" s="309"/>
    </row>
    <row r="48" spans="1:10" x14ac:dyDescent="0.25">
      <c r="A48" s="310" t="s">
        <v>450</v>
      </c>
      <c r="B48" s="311"/>
      <c r="C48" s="311" t="s">
        <v>634</v>
      </c>
      <c r="D48" s="312"/>
      <c r="E48" s="312"/>
      <c r="F48" s="312"/>
      <c r="G48" s="312"/>
      <c r="H48" s="312"/>
      <c r="I48" s="312"/>
      <c r="J48" s="313"/>
    </row>
    <row r="49" spans="1:10" x14ac:dyDescent="0.25">
      <c r="A49" s="310" t="s">
        <v>451</v>
      </c>
      <c r="B49" s="311"/>
      <c r="C49" s="311" t="s">
        <v>354</v>
      </c>
      <c r="D49" s="312"/>
      <c r="E49" s="312"/>
      <c r="F49" s="312"/>
      <c r="G49" s="312"/>
      <c r="H49" s="312"/>
      <c r="I49" s="312"/>
      <c r="J49" s="313"/>
    </row>
    <row r="50" spans="1:10" x14ac:dyDescent="0.25">
      <c r="A50" s="310" t="s">
        <v>452</v>
      </c>
      <c r="B50" s="311"/>
      <c r="C50" s="311" t="s">
        <v>1297</v>
      </c>
      <c r="D50" s="312"/>
      <c r="E50" s="312"/>
      <c r="F50" s="312"/>
      <c r="G50" s="312"/>
      <c r="H50" s="312"/>
      <c r="I50" s="312"/>
      <c r="J50" s="313"/>
    </row>
    <row r="51" spans="1:10" x14ac:dyDescent="0.25">
      <c r="A51" s="310" t="s">
        <v>453</v>
      </c>
      <c r="B51" s="311"/>
      <c r="C51" s="311" t="s">
        <v>454</v>
      </c>
      <c r="D51" s="312"/>
      <c r="E51" s="312"/>
      <c r="F51" s="312"/>
      <c r="G51" s="312"/>
      <c r="H51" s="312"/>
      <c r="I51" s="312"/>
      <c r="J51" s="313"/>
    </row>
    <row r="52" spans="1:10" x14ac:dyDescent="0.25">
      <c r="A52" s="310" t="s">
        <v>377</v>
      </c>
      <c r="B52" s="311"/>
      <c r="C52" s="311" t="s">
        <v>624</v>
      </c>
      <c r="D52" s="312"/>
      <c r="E52" s="312"/>
      <c r="F52" s="312"/>
      <c r="G52" s="312"/>
      <c r="H52" s="312"/>
      <c r="I52" s="312"/>
      <c r="J52" s="313"/>
    </row>
    <row r="53" spans="1:10" x14ac:dyDescent="0.25">
      <c r="A53" s="310" t="s">
        <v>456</v>
      </c>
      <c r="B53" s="311"/>
      <c r="C53" s="311" t="s">
        <v>625</v>
      </c>
      <c r="D53" s="312"/>
      <c r="E53" s="312"/>
      <c r="F53" s="312"/>
      <c r="G53" s="312"/>
      <c r="H53" s="312"/>
      <c r="I53" s="312"/>
      <c r="J53" s="313"/>
    </row>
    <row r="54" spans="1:10" ht="28.5" customHeight="1" x14ac:dyDescent="0.25">
      <c r="A54" s="310" t="s">
        <v>457</v>
      </c>
      <c r="B54" s="311"/>
      <c r="C54" s="311">
        <f>SUM(I57:I58)</f>
        <v>0.59000000000000008</v>
      </c>
      <c r="D54" s="312"/>
      <c r="E54" s="312"/>
      <c r="F54" s="312"/>
      <c r="G54" s="312"/>
      <c r="H54" s="312"/>
      <c r="I54" s="312"/>
      <c r="J54" s="313"/>
    </row>
    <row r="55" spans="1:10" ht="27.75" customHeight="1" x14ac:dyDescent="0.25">
      <c r="A55" s="310" t="s">
        <v>458</v>
      </c>
      <c r="B55" s="311"/>
      <c r="C55" s="311">
        <f>SUM(J57:J58)</f>
        <v>0.58000000000000007</v>
      </c>
      <c r="D55" s="312"/>
      <c r="E55" s="312"/>
      <c r="F55" s="312"/>
      <c r="G55" s="312"/>
      <c r="H55" s="312"/>
      <c r="I55" s="312"/>
      <c r="J55" s="313"/>
    </row>
    <row r="56" spans="1:10" ht="33.75" x14ac:dyDescent="0.25">
      <c r="A56" s="88"/>
      <c r="B56" s="89" t="s">
        <v>459</v>
      </c>
      <c r="C56" s="89" t="s">
        <v>451</v>
      </c>
      <c r="D56" s="89" t="s">
        <v>377</v>
      </c>
      <c r="E56" s="90" t="s">
        <v>456</v>
      </c>
      <c r="F56" s="91" t="s">
        <v>457</v>
      </c>
      <c r="G56" s="91" t="s">
        <v>458</v>
      </c>
      <c r="H56" s="91" t="s">
        <v>460</v>
      </c>
      <c r="I56" s="91" t="s">
        <v>457</v>
      </c>
      <c r="J56" s="92" t="s">
        <v>458</v>
      </c>
    </row>
    <row r="57" spans="1:10" ht="45" x14ac:dyDescent="0.25">
      <c r="A57" s="93" t="s">
        <v>461</v>
      </c>
      <c r="B57" s="94" t="s">
        <v>626</v>
      </c>
      <c r="C57" s="94" t="s">
        <v>627</v>
      </c>
      <c r="D57" s="94" t="s">
        <v>628</v>
      </c>
      <c r="E57" s="95" t="s">
        <v>336</v>
      </c>
      <c r="F57" s="96">
        <v>245.38</v>
      </c>
      <c r="G57" s="96">
        <v>243.28</v>
      </c>
      <c r="H57" s="96" t="s">
        <v>635</v>
      </c>
      <c r="I57" s="96">
        <f t="shared" ref="I57:I58" si="4">TRUNC(F57*H57,2)</f>
        <v>0.53</v>
      </c>
      <c r="J57" s="97">
        <f t="shared" ref="J57:J58" si="5">TRUNC(G57*H57,2)</f>
        <v>0.53</v>
      </c>
    </row>
    <row r="58" spans="1:10" ht="45.75" thickBot="1" x14ac:dyDescent="0.3">
      <c r="A58" s="103" t="s">
        <v>461</v>
      </c>
      <c r="B58" s="104" t="s">
        <v>630</v>
      </c>
      <c r="C58" s="104" t="s">
        <v>631</v>
      </c>
      <c r="D58" s="104" t="s">
        <v>628</v>
      </c>
      <c r="E58" s="105" t="s">
        <v>337</v>
      </c>
      <c r="F58" s="106">
        <v>60.54</v>
      </c>
      <c r="G58" s="106">
        <v>58.44</v>
      </c>
      <c r="H58" s="106" t="s">
        <v>636</v>
      </c>
      <c r="I58" s="96">
        <f t="shared" si="4"/>
        <v>0.06</v>
      </c>
      <c r="J58" s="97">
        <f t="shared" si="5"/>
        <v>0.05</v>
      </c>
    </row>
    <row r="59" spans="1:10" x14ac:dyDescent="0.25">
      <c r="A59" s="307" t="s">
        <v>637</v>
      </c>
      <c r="B59" s="308"/>
      <c r="C59" s="308"/>
      <c r="D59" s="308"/>
      <c r="E59" s="308"/>
      <c r="F59" s="308"/>
      <c r="G59" s="308"/>
      <c r="H59" s="308"/>
      <c r="I59" s="308"/>
      <c r="J59" s="309"/>
    </row>
    <row r="60" spans="1:10" x14ac:dyDescent="0.25">
      <c r="A60" s="310" t="s">
        <v>450</v>
      </c>
      <c r="B60" s="311"/>
      <c r="C60" s="311" t="s">
        <v>638</v>
      </c>
      <c r="D60" s="312"/>
      <c r="E60" s="312"/>
      <c r="F60" s="312"/>
      <c r="G60" s="312"/>
      <c r="H60" s="312"/>
      <c r="I60" s="312"/>
      <c r="J60" s="313"/>
    </row>
    <row r="61" spans="1:10" x14ac:dyDescent="0.25">
      <c r="A61" s="310" t="s">
        <v>451</v>
      </c>
      <c r="B61" s="311"/>
      <c r="C61" s="311" t="s">
        <v>358</v>
      </c>
      <c r="D61" s="312"/>
      <c r="E61" s="312"/>
      <c r="F61" s="312"/>
      <c r="G61" s="312"/>
      <c r="H61" s="312"/>
      <c r="I61" s="312"/>
      <c r="J61" s="313"/>
    </row>
    <row r="62" spans="1:10" x14ac:dyDescent="0.25">
      <c r="A62" s="310" t="s">
        <v>452</v>
      </c>
      <c r="B62" s="311"/>
      <c r="C62" s="311" t="s">
        <v>1297</v>
      </c>
      <c r="D62" s="312"/>
      <c r="E62" s="312"/>
      <c r="F62" s="312"/>
      <c r="G62" s="312"/>
      <c r="H62" s="312"/>
      <c r="I62" s="312"/>
      <c r="J62" s="313"/>
    </row>
    <row r="63" spans="1:10" x14ac:dyDescent="0.25">
      <c r="A63" s="310" t="s">
        <v>453</v>
      </c>
      <c r="B63" s="311"/>
      <c r="C63" s="311" t="s">
        <v>454</v>
      </c>
      <c r="D63" s="312"/>
      <c r="E63" s="312"/>
      <c r="F63" s="312"/>
      <c r="G63" s="312"/>
      <c r="H63" s="312"/>
      <c r="I63" s="312"/>
      <c r="J63" s="313"/>
    </row>
    <row r="64" spans="1:10" x14ac:dyDescent="0.25">
      <c r="A64" s="310" t="s">
        <v>377</v>
      </c>
      <c r="B64" s="311"/>
      <c r="C64" s="311" t="s">
        <v>624</v>
      </c>
      <c r="D64" s="312"/>
      <c r="E64" s="312"/>
      <c r="F64" s="312"/>
      <c r="G64" s="312"/>
      <c r="H64" s="312"/>
      <c r="I64" s="312"/>
      <c r="J64" s="313"/>
    </row>
    <row r="65" spans="1:10" x14ac:dyDescent="0.25">
      <c r="A65" s="310" t="s">
        <v>456</v>
      </c>
      <c r="B65" s="311"/>
      <c r="C65" s="311" t="s">
        <v>625</v>
      </c>
      <c r="D65" s="312"/>
      <c r="E65" s="312"/>
      <c r="F65" s="312"/>
      <c r="G65" s="312"/>
      <c r="H65" s="312"/>
      <c r="I65" s="312"/>
      <c r="J65" s="313"/>
    </row>
    <row r="66" spans="1:10" ht="27" customHeight="1" x14ac:dyDescent="0.25">
      <c r="A66" s="310" t="s">
        <v>457</v>
      </c>
      <c r="B66" s="311"/>
      <c r="C66" s="311">
        <f>SUM(I69:I70)</f>
        <v>1.28</v>
      </c>
      <c r="D66" s="312"/>
      <c r="E66" s="312"/>
      <c r="F66" s="312"/>
      <c r="G66" s="312"/>
      <c r="H66" s="312"/>
      <c r="I66" s="312"/>
      <c r="J66" s="313"/>
    </row>
    <row r="67" spans="1:10" ht="27" customHeight="1" x14ac:dyDescent="0.25">
      <c r="A67" s="310" t="s">
        <v>458</v>
      </c>
      <c r="B67" s="311"/>
      <c r="C67" s="311">
        <f>SUM(J69:J70)</f>
        <v>1.28</v>
      </c>
      <c r="D67" s="312"/>
      <c r="E67" s="312"/>
      <c r="F67" s="312"/>
      <c r="G67" s="312"/>
      <c r="H67" s="312"/>
      <c r="I67" s="312"/>
      <c r="J67" s="313"/>
    </row>
    <row r="68" spans="1:10" ht="33.75" x14ac:dyDescent="0.25">
      <c r="A68" s="88"/>
      <c r="B68" s="89" t="s">
        <v>459</v>
      </c>
      <c r="C68" s="89" t="s">
        <v>451</v>
      </c>
      <c r="D68" s="89" t="s">
        <v>377</v>
      </c>
      <c r="E68" s="90" t="s">
        <v>456</v>
      </c>
      <c r="F68" s="91" t="s">
        <v>457</v>
      </c>
      <c r="G68" s="91" t="s">
        <v>458</v>
      </c>
      <c r="H68" s="91" t="s">
        <v>460</v>
      </c>
      <c r="I68" s="91" t="s">
        <v>457</v>
      </c>
      <c r="J68" s="92" t="s">
        <v>458</v>
      </c>
    </row>
    <row r="69" spans="1:10" ht="56.25" x14ac:dyDescent="0.25">
      <c r="A69" s="93" t="s">
        <v>461</v>
      </c>
      <c r="B69" s="94" t="s">
        <v>639</v>
      </c>
      <c r="C69" s="94" t="s">
        <v>640</v>
      </c>
      <c r="D69" s="94" t="s">
        <v>628</v>
      </c>
      <c r="E69" s="95" t="s">
        <v>336</v>
      </c>
      <c r="F69" s="96">
        <v>427.54</v>
      </c>
      <c r="G69" s="96">
        <v>425.02</v>
      </c>
      <c r="H69" s="96" t="s">
        <v>641</v>
      </c>
      <c r="I69" s="96">
        <f t="shared" ref="I69:I70" si="6">TRUNC(F69*H69,2)</f>
        <v>1.19</v>
      </c>
      <c r="J69" s="97">
        <f t="shared" ref="J69:J70" si="7">TRUNC(G69*H69,2)</f>
        <v>1.19</v>
      </c>
    </row>
    <row r="70" spans="1:10" ht="57" thickBot="1" x14ac:dyDescent="0.3">
      <c r="A70" s="103" t="s">
        <v>461</v>
      </c>
      <c r="B70" s="104" t="s">
        <v>642</v>
      </c>
      <c r="C70" s="104" t="s">
        <v>643</v>
      </c>
      <c r="D70" s="104" t="s">
        <v>628</v>
      </c>
      <c r="E70" s="105" t="s">
        <v>337</v>
      </c>
      <c r="F70" s="106">
        <v>77.91</v>
      </c>
      <c r="G70" s="106">
        <v>75.39</v>
      </c>
      <c r="H70" s="106" t="s">
        <v>644</v>
      </c>
      <c r="I70" s="96">
        <f t="shared" si="6"/>
        <v>0.09</v>
      </c>
      <c r="J70" s="97">
        <f t="shared" si="7"/>
        <v>0.09</v>
      </c>
    </row>
    <row r="71" spans="1:10" x14ac:dyDescent="0.25">
      <c r="A71" s="307" t="s">
        <v>645</v>
      </c>
      <c r="B71" s="308"/>
      <c r="C71" s="308"/>
      <c r="D71" s="308"/>
      <c r="E71" s="308"/>
      <c r="F71" s="308"/>
      <c r="G71" s="308"/>
      <c r="H71" s="308"/>
      <c r="I71" s="308"/>
      <c r="J71" s="309"/>
    </row>
    <row r="72" spans="1:10" x14ac:dyDescent="0.25">
      <c r="A72" s="310" t="s">
        <v>450</v>
      </c>
      <c r="B72" s="311"/>
      <c r="C72" s="311" t="s">
        <v>646</v>
      </c>
      <c r="D72" s="312"/>
      <c r="E72" s="312"/>
      <c r="F72" s="312"/>
      <c r="G72" s="312"/>
      <c r="H72" s="312"/>
      <c r="I72" s="312"/>
      <c r="J72" s="313"/>
    </row>
    <row r="73" spans="1:10" x14ac:dyDescent="0.25">
      <c r="A73" s="310" t="s">
        <v>451</v>
      </c>
      <c r="B73" s="311"/>
      <c r="C73" s="311" t="s">
        <v>357</v>
      </c>
      <c r="D73" s="312"/>
      <c r="E73" s="312"/>
      <c r="F73" s="312"/>
      <c r="G73" s="312"/>
      <c r="H73" s="312"/>
      <c r="I73" s="312"/>
      <c r="J73" s="313"/>
    </row>
    <row r="74" spans="1:10" x14ac:dyDescent="0.25">
      <c r="A74" s="310" t="s">
        <v>452</v>
      </c>
      <c r="B74" s="311"/>
      <c r="C74" s="311" t="s">
        <v>1297</v>
      </c>
      <c r="D74" s="312"/>
      <c r="E74" s="312"/>
      <c r="F74" s="312"/>
      <c r="G74" s="312"/>
      <c r="H74" s="312"/>
      <c r="I74" s="312"/>
      <c r="J74" s="313"/>
    </row>
    <row r="75" spans="1:10" x14ac:dyDescent="0.25">
      <c r="A75" s="310" t="s">
        <v>453</v>
      </c>
      <c r="B75" s="311"/>
      <c r="C75" s="311" t="s">
        <v>454</v>
      </c>
      <c r="D75" s="312"/>
      <c r="E75" s="312"/>
      <c r="F75" s="312"/>
      <c r="G75" s="312"/>
      <c r="H75" s="312"/>
      <c r="I75" s="312"/>
      <c r="J75" s="313"/>
    </row>
    <row r="76" spans="1:10" x14ac:dyDescent="0.25">
      <c r="A76" s="310" t="s">
        <v>377</v>
      </c>
      <c r="B76" s="311"/>
      <c r="C76" s="311" t="s">
        <v>624</v>
      </c>
      <c r="D76" s="312"/>
      <c r="E76" s="312"/>
      <c r="F76" s="312"/>
      <c r="G76" s="312"/>
      <c r="H76" s="312"/>
      <c r="I76" s="312"/>
      <c r="J76" s="313"/>
    </row>
    <row r="77" spans="1:10" x14ac:dyDescent="0.25">
      <c r="A77" s="310" t="s">
        <v>456</v>
      </c>
      <c r="B77" s="311"/>
      <c r="C77" s="311" t="s">
        <v>625</v>
      </c>
      <c r="D77" s="312"/>
      <c r="E77" s="312"/>
      <c r="F77" s="312"/>
      <c r="G77" s="312"/>
      <c r="H77" s="312"/>
      <c r="I77" s="312"/>
      <c r="J77" s="313"/>
    </row>
    <row r="78" spans="1:10" ht="28.5" customHeight="1" x14ac:dyDescent="0.25">
      <c r="A78" s="310" t="s">
        <v>457</v>
      </c>
      <c r="B78" s="311"/>
      <c r="C78" s="311">
        <f>SUM(I81:I82)</f>
        <v>2.0100000000000002</v>
      </c>
      <c r="D78" s="312"/>
      <c r="E78" s="312"/>
      <c r="F78" s="312"/>
      <c r="G78" s="312"/>
      <c r="H78" s="312"/>
      <c r="I78" s="312"/>
      <c r="J78" s="313"/>
    </row>
    <row r="79" spans="1:10" ht="24" customHeight="1" x14ac:dyDescent="0.25">
      <c r="A79" s="310" t="s">
        <v>458</v>
      </c>
      <c r="B79" s="311"/>
      <c r="C79" s="311">
        <f>SUM(J81:J82)</f>
        <v>1.98</v>
      </c>
      <c r="D79" s="312"/>
      <c r="E79" s="312"/>
      <c r="F79" s="312"/>
      <c r="G79" s="312"/>
      <c r="H79" s="312"/>
      <c r="I79" s="312"/>
      <c r="J79" s="313"/>
    </row>
    <row r="80" spans="1:10" ht="33.75" x14ac:dyDescent="0.25">
      <c r="A80" s="88"/>
      <c r="B80" s="89" t="s">
        <v>459</v>
      </c>
      <c r="C80" s="89" t="s">
        <v>451</v>
      </c>
      <c r="D80" s="89" t="s">
        <v>377</v>
      </c>
      <c r="E80" s="90" t="s">
        <v>456</v>
      </c>
      <c r="F80" s="91" t="s">
        <v>457</v>
      </c>
      <c r="G80" s="91" t="s">
        <v>458</v>
      </c>
      <c r="H80" s="91" t="s">
        <v>460</v>
      </c>
      <c r="I80" s="91" t="s">
        <v>457</v>
      </c>
      <c r="J80" s="92" t="s">
        <v>458</v>
      </c>
    </row>
    <row r="81" spans="1:10" ht="56.25" x14ac:dyDescent="0.25">
      <c r="A81" s="93" t="s">
        <v>461</v>
      </c>
      <c r="B81" s="94" t="s">
        <v>647</v>
      </c>
      <c r="C81" s="94" t="s">
        <v>648</v>
      </c>
      <c r="D81" s="94" t="s">
        <v>628</v>
      </c>
      <c r="E81" s="95" t="s">
        <v>336</v>
      </c>
      <c r="F81" s="96">
        <v>196.63</v>
      </c>
      <c r="G81" s="96">
        <v>194.6</v>
      </c>
      <c r="H81" s="96" t="s">
        <v>520</v>
      </c>
      <c r="I81" s="96">
        <f t="shared" ref="I81:I82" si="8">TRUNC(F81*H81,2)</f>
        <v>1.82</v>
      </c>
      <c r="J81" s="97">
        <f t="shared" ref="J81:J82" si="9">TRUNC(G81*H81,2)</f>
        <v>1.8</v>
      </c>
    </row>
    <row r="82" spans="1:10" ht="57" thickBot="1" x14ac:dyDescent="0.3">
      <c r="A82" s="103" t="s">
        <v>461</v>
      </c>
      <c r="B82" s="104" t="s">
        <v>649</v>
      </c>
      <c r="C82" s="104" t="s">
        <v>650</v>
      </c>
      <c r="D82" s="104" t="s">
        <v>628</v>
      </c>
      <c r="E82" s="105" t="s">
        <v>337</v>
      </c>
      <c r="F82" s="106">
        <v>49.26</v>
      </c>
      <c r="G82" s="106">
        <v>47.23</v>
      </c>
      <c r="H82" s="106" t="s">
        <v>651</v>
      </c>
      <c r="I82" s="96">
        <f t="shared" si="8"/>
        <v>0.19</v>
      </c>
      <c r="J82" s="97">
        <f t="shared" si="9"/>
        <v>0.18</v>
      </c>
    </row>
    <row r="83" spans="1:10" x14ac:dyDescent="0.25">
      <c r="A83" s="307" t="s">
        <v>652</v>
      </c>
      <c r="B83" s="308"/>
      <c r="C83" s="308"/>
      <c r="D83" s="308"/>
      <c r="E83" s="308"/>
      <c r="F83" s="308"/>
      <c r="G83" s="308"/>
      <c r="H83" s="308"/>
      <c r="I83" s="308"/>
      <c r="J83" s="309"/>
    </row>
    <row r="84" spans="1:10" x14ac:dyDescent="0.25">
      <c r="A84" s="310" t="s">
        <v>450</v>
      </c>
      <c r="B84" s="311"/>
      <c r="C84" s="311" t="s">
        <v>653</v>
      </c>
      <c r="D84" s="312"/>
      <c r="E84" s="312"/>
      <c r="F84" s="312"/>
      <c r="G84" s="312"/>
      <c r="H84" s="312"/>
      <c r="I84" s="312"/>
      <c r="J84" s="313"/>
    </row>
    <row r="85" spans="1:10" x14ac:dyDescent="0.25">
      <c r="A85" s="310" t="s">
        <v>451</v>
      </c>
      <c r="B85" s="311"/>
      <c r="C85" s="311" t="s">
        <v>359</v>
      </c>
      <c r="D85" s="312"/>
      <c r="E85" s="312"/>
      <c r="F85" s="312"/>
      <c r="G85" s="312"/>
      <c r="H85" s="312"/>
      <c r="I85" s="312"/>
      <c r="J85" s="313"/>
    </row>
    <row r="86" spans="1:10" x14ac:dyDescent="0.25">
      <c r="A86" s="310" t="s">
        <v>452</v>
      </c>
      <c r="B86" s="311"/>
      <c r="C86" s="311" t="s">
        <v>1297</v>
      </c>
      <c r="D86" s="312"/>
      <c r="E86" s="312"/>
      <c r="F86" s="312"/>
      <c r="G86" s="312"/>
      <c r="H86" s="312"/>
      <c r="I86" s="312"/>
      <c r="J86" s="313"/>
    </row>
    <row r="87" spans="1:10" x14ac:dyDescent="0.25">
      <c r="A87" s="310" t="s">
        <v>453</v>
      </c>
      <c r="B87" s="311"/>
      <c r="C87" s="311" t="s">
        <v>454</v>
      </c>
      <c r="D87" s="312"/>
      <c r="E87" s="312"/>
      <c r="F87" s="312"/>
      <c r="G87" s="312"/>
      <c r="H87" s="312"/>
      <c r="I87" s="312"/>
      <c r="J87" s="313"/>
    </row>
    <row r="88" spans="1:10" x14ac:dyDescent="0.25">
      <c r="A88" s="310" t="s">
        <v>377</v>
      </c>
      <c r="B88" s="311"/>
      <c r="C88" s="311" t="s">
        <v>624</v>
      </c>
      <c r="D88" s="312"/>
      <c r="E88" s="312"/>
      <c r="F88" s="312"/>
      <c r="G88" s="312"/>
      <c r="H88" s="312"/>
      <c r="I88" s="312"/>
      <c r="J88" s="313"/>
    </row>
    <row r="89" spans="1:10" x14ac:dyDescent="0.25">
      <c r="A89" s="310" t="s">
        <v>456</v>
      </c>
      <c r="B89" s="311"/>
      <c r="C89" s="311" t="s">
        <v>654</v>
      </c>
      <c r="D89" s="312"/>
      <c r="E89" s="312"/>
      <c r="F89" s="312"/>
      <c r="G89" s="312"/>
      <c r="H89" s="312"/>
      <c r="I89" s="312"/>
      <c r="J89" s="313"/>
    </row>
    <row r="90" spans="1:10" ht="26.25" customHeight="1" x14ac:dyDescent="0.25">
      <c r="A90" s="310" t="s">
        <v>457</v>
      </c>
      <c r="B90" s="311"/>
      <c r="C90" s="311">
        <f>SUM(I93:I94)</f>
        <v>2.2399999999999998</v>
      </c>
      <c r="D90" s="312"/>
      <c r="E90" s="312"/>
      <c r="F90" s="312"/>
      <c r="G90" s="312"/>
      <c r="H90" s="312"/>
      <c r="I90" s="312"/>
      <c r="J90" s="313"/>
    </row>
    <row r="91" spans="1:10" ht="27" customHeight="1" x14ac:dyDescent="0.25">
      <c r="A91" s="310" t="s">
        <v>458</v>
      </c>
      <c r="B91" s="311"/>
      <c r="C91" s="311">
        <f>SUM(J93:J94)</f>
        <v>2.2199999999999998</v>
      </c>
      <c r="D91" s="312"/>
      <c r="E91" s="312"/>
      <c r="F91" s="312"/>
      <c r="G91" s="312"/>
      <c r="H91" s="312"/>
      <c r="I91" s="312"/>
      <c r="J91" s="313"/>
    </row>
    <row r="92" spans="1:10" ht="33.75" x14ac:dyDescent="0.25">
      <c r="A92" s="88"/>
      <c r="B92" s="89" t="s">
        <v>459</v>
      </c>
      <c r="C92" s="89" t="s">
        <v>451</v>
      </c>
      <c r="D92" s="89" t="s">
        <v>377</v>
      </c>
      <c r="E92" s="90" t="s">
        <v>456</v>
      </c>
      <c r="F92" s="91" t="s">
        <v>457</v>
      </c>
      <c r="G92" s="91" t="s">
        <v>458</v>
      </c>
      <c r="H92" s="91" t="s">
        <v>460</v>
      </c>
      <c r="I92" s="91" t="s">
        <v>457</v>
      </c>
      <c r="J92" s="92" t="s">
        <v>458</v>
      </c>
    </row>
    <row r="93" spans="1:10" ht="45" x14ac:dyDescent="0.25">
      <c r="A93" s="93" t="s">
        <v>461</v>
      </c>
      <c r="B93" s="94" t="s">
        <v>626</v>
      </c>
      <c r="C93" s="94" t="s">
        <v>627</v>
      </c>
      <c r="D93" s="94" t="s">
        <v>628</v>
      </c>
      <c r="E93" s="95" t="s">
        <v>336</v>
      </c>
      <c r="F93" s="96">
        <v>245.38</v>
      </c>
      <c r="G93" s="96">
        <v>243.28</v>
      </c>
      <c r="H93" s="96" t="s">
        <v>655</v>
      </c>
      <c r="I93" s="96">
        <f t="shared" ref="I93:I94" si="10">TRUNC(F93*H93,2)</f>
        <v>2.0299999999999998</v>
      </c>
      <c r="J93" s="97">
        <f t="shared" ref="J93:J94" si="11">TRUNC(G93*H93,2)</f>
        <v>2.0099999999999998</v>
      </c>
    </row>
    <row r="94" spans="1:10" ht="45.75" thickBot="1" x14ac:dyDescent="0.3">
      <c r="A94" s="103" t="s">
        <v>461</v>
      </c>
      <c r="B94" s="104" t="s">
        <v>630</v>
      </c>
      <c r="C94" s="104" t="s">
        <v>631</v>
      </c>
      <c r="D94" s="104" t="s">
        <v>628</v>
      </c>
      <c r="E94" s="105" t="s">
        <v>337</v>
      </c>
      <c r="F94" s="106">
        <v>60.54</v>
      </c>
      <c r="G94" s="106">
        <v>58.44</v>
      </c>
      <c r="H94" s="106" t="s">
        <v>656</v>
      </c>
      <c r="I94" s="96">
        <f t="shared" si="10"/>
        <v>0.21</v>
      </c>
      <c r="J94" s="97">
        <f t="shared" si="11"/>
        <v>0.21</v>
      </c>
    </row>
  </sheetData>
  <mergeCells count="102">
    <mergeCell ref="C43:J43"/>
    <mergeCell ref="A1:J1"/>
    <mergeCell ref="A2:B2"/>
    <mergeCell ref="C2:J2"/>
    <mergeCell ref="A3:B3"/>
    <mergeCell ref="C3:J3"/>
    <mergeCell ref="A4:B4"/>
    <mergeCell ref="C4:J4"/>
    <mergeCell ref="A5:B5"/>
    <mergeCell ref="C5:J5"/>
    <mergeCell ref="A6:B6"/>
    <mergeCell ref="C6:J6"/>
    <mergeCell ref="A7:B7"/>
    <mergeCell ref="C7:J7"/>
    <mergeCell ref="A8:B8"/>
    <mergeCell ref="C8:J8"/>
    <mergeCell ref="A9:B9"/>
    <mergeCell ref="C9:J9"/>
    <mergeCell ref="A52:B52"/>
    <mergeCell ref="C52:J52"/>
    <mergeCell ref="A53:B53"/>
    <mergeCell ref="C53:J53"/>
    <mergeCell ref="A54:B54"/>
    <mergeCell ref="C54:J54"/>
    <mergeCell ref="A55:B55"/>
    <mergeCell ref="C55:J55"/>
    <mergeCell ref="A35:J35"/>
    <mergeCell ref="A36:B36"/>
    <mergeCell ref="C36:J36"/>
    <mergeCell ref="A37:B37"/>
    <mergeCell ref="C37:J37"/>
    <mergeCell ref="A38:B38"/>
    <mergeCell ref="C38:J38"/>
    <mergeCell ref="A39:B39"/>
    <mergeCell ref="C39:J39"/>
    <mergeCell ref="A40:B40"/>
    <mergeCell ref="C40:J40"/>
    <mergeCell ref="A41:B41"/>
    <mergeCell ref="C41:J41"/>
    <mergeCell ref="A42:B42"/>
    <mergeCell ref="C42:J42"/>
    <mergeCell ref="A43:B43"/>
    <mergeCell ref="A47:J47"/>
    <mergeCell ref="A48:B48"/>
    <mergeCell ref="C48:J48"/>
    <mergeCell ref="A49:B49"/>
    <mergeCell ref="C49:J49"/>
    <mergeCell ref="A50:B50"/>
    <mergeCell ref="C50:J50"/>
    <mergeCell ref="A51:B51"/>
    <mergeCell ref="C51:J51"/>
    <mergeCell ref="C79:J79"/>
    <mergeCell ref="A59:J59"/>
    <mergeCell ref="A60:B60"/>
    <mergeCell ref="C60:J60"/>
    <mergeCell ref="A61:B61"/>
    <mergeCell ref="C61:J61"/>
    <mergeCell ref="A62:B62"/>
    <mergeCell ref="C62:J62"/>
    <mergeCell ref="A63:B63"/>
    <mergeCell ref="C63:J63"/>
    <mergeCell ref="A64:B64"/>
    <mergeCell ref="C64:J64"/>
    <mergeCell ref="A65:B65"/>
    <mergeCell ref="C65:J65"/>
    <mergeCell ref="A66:B66"/>
    <mergeCell ref="C66:J66"/>
    <mergeCell ref="A67:B67"/>
    <mergeCell ref="C67:J67"/>
    <mergeCell ref="A88:B88"/>
    <mergeCell ref="C88:J88"/>
    <mergeCell ref="A89:B89"/>
    <mergeCell ref="C89:J89"/>
    <mergeCell ref="A90:B90"/>
    <mergeCell ref="C90:J90"/>
    <mergeCell ref="A91:B91"/>
    <mergeCell ref="C91:J91"/>
    <mergeCell ref="A71:J71"/>
    <mergeCell ref="A72:B72"/>
    <mergeCell ref="C72:J72"/>
    <mergeCell ref="A73:B73"/>
    <mergeCell ref="C73:J73"/>
    <mergeCell ref="A74:B74"/>
    <mergeCell ref="C74:J74"/>
    <mergeCell ref="A75:B75"/>
    <mergeCell ref="C75:J75"/>
    <mergeCell ref="A76:B76"/>
    <mergeCell ref="C76:J76"/>
    <mergeCell ref="A77:B77"/>
    <mergeCell ref="C77:J77"/>
    <mergeCell ref="A78:B78"/>
    <mergeCell ref="C78:J78"/>
    <mergeCell ref="A79:B79"/>
    <mergeCell ref="A83:J83"/>
    <mergeCell ref="A84:B84"/>
    <mergeCell ref="C84:J84"/>
    <mergeCell ref="A85:B85"/>
    <mergeCell ref="C85:J85"/>
    <mergeCell ref="A86:B86"/>
    <mergeCell ref="C86:J86"/>
    <mergeCell ref="A87:B87"/>
    <mergeCell ref="C87:J87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  <pageSetUpPr fitToPage="1"/>
  </sheetPr>
  <dimension ref="A1:I51"/>
  <sheetViews>
    <sheetView view="pageBreakPreview" zoomScaleNormal="100" zoomScaleSheetLayoutView="100" workbookViewId="0">
      <selection activeCell="C3" sqref="C3:J3"/>
    </sheetView>
  </sheetViews>
  <sheetFormatPr defaultRowHeight="15" x14ac:dyDescent="0.25"/>
  <cols>
    <col min="3" max="3" width="16.140625" customWidth="1"/>
    <col min="5" max="5" width="12.42578125" customWidth="1"/>
    <col min="6" max="6" width="13.140625" customWidth="1"/>
    <col min="7" max="7" width="11.7109375" customWidth="1"/>
    <col min="8" max="8" width="13.42578125" customWidth="1"/>
    <col min="9" max="9" width="10" bestFit="1" customWidth="1"/>
  </cols>
  <sheetData>
    <row r="1" spans="1:9" x14ac:dyDescent="0.25">
      <c r="A1" s="307" t="s">
        <v>538</v>
      </c>
      <c r="B1" s="308"/>
      <c r="C1" s="308"/>
      <c r="D1" s="308"/>
      <c r="E1" s="308"/>
      <c r="F1" s="308"/>
      <c r="G1" s="308"/>
      <c r="H1" s="308"/>
      <c r="I1" s="309"/>
    </row>
    <row r="2" spans="1:9" x14ac:dyDescent="0.25">
      <c r="A2" s="310" t="s">
        <v>450</v>
      </c>
      <c r="B2" s="311"/>
      <c r="C2" s="311" t="s">
        <v>539</v>
      </c>
      <c r="D2" s="312"/>
      <c r="E2" s="312"/>
      <c r="F2" s="312"/>
      <c r="G2" s="312"/>
      <c r="H2" s="312"/>
      <c r="I2" s="313"/>
    </row>
    <row r="3" spans="1:9" x14ac:dyDescent="0.25">
      <c r="A3" s="310" t="s">
        <v>451</v>
      </c>
      <c r="B3" s="311"/>
      <c r="C3" s="311" t="s">
        <v>540</v>
      </c>
      <c r="D3" s="312"/>
      <c r="E3" s="312"/>
      <c r="F3" s="312"/>
      <c r="G3" s="312"/>
      <c r="H3" s="312"/>
      <c r="I3" s="313"/>
    </row>
    <row r="4" spans="1:9" x14ac:dyDescent="0.25">
      <c r="A4" s="310" t="s">
        <v>452</v>
      </c>
      <c r="B4" s="311"/>
      <c r="C4" s="311" t="s">
        <v>1298</v>
      </c>
      <c r="D4" s="312"/>
      <c r="E4" s="312"/>
      <c r="F4" s="312"/>
      <c r="G4" s="312"/>
      <c r="H4" s="312"/>
      <c r="I4" s="313"/>
    </row>
    <row r="5" spans="1:9" x14ac:dyDescent="0.25">
      <c r="A5" s="310" t="s">
        <v>453</v>
      </c>
      <c r="B5" s="311"/>
      <c r="C5" s="311" t="s">
        <v>454</v>
      </c>
      <c r="D5" s="312"/>
      <c r="E5" s="312"/>
      <c r="F5" s="312"/>
      <c r="G5" s="312"/>
      <c r="H5" s="312"/>
      <c r="I5" s="313"/>
    </row>
    <row r="6" spans="1:9" x14ac:dyDescent="0.25">
      <c r="A6" s="310" t="s">
        <v>456</v>
      </c>
      <c r="B6" s="311"/>
      <c r="C6" s="311" t="s">
        <v>323</v>
      </c>
      <c r="D6" s="312"/>
      <c r="E6" s="312"/>
      <c r="F6" s="312"/>
      <c r="G6" s="312"/>
      <c r="H6" s="312"/>
      <c r="I6" s="313"/>
    </row>
    <row r="7" spans="1:9" x14ac:dyDescent="0.25">
      <c r="A7" s="310" t="s">
        <v>541</v>
      </c>
      <c r="B7" s="311"/>
      <c r="C7" s="311" t="s">
        <v>542</v>
      </c>
      <c r="D7" s="312"/>
      <c r="E7" s="312"/>
      <c r="F7" s="312"/>
      <c r="G7" s="312"/>
      <c r="H7" s="312"/>
      <c r="I7" s="313"/>
    </row>
    <row r="8" spans="1:9" x14ac:dyDescent="0.25">
      <c r="A8" s="314" t="s">
        <v>543</v>
      </c>
      <c r="B8" s="316" t="s">
        <v>544</v>
      </c>
      <c r="C8" s="316"/>
      <c r="D8" s="317" t="s">
        <v>545</v>
      </c>
      <c r="E8" s="318" t="s">
        <v>546</v>
      </c>
      <c r="F8" s="317"/>
      <c r="G8" s="318" t="s">
        <v>547</v>
      </c>
      <c r="H8" s="318"/>
      <c r="I8" s="319" t="s">
        <v>548</v>
      </c>
    </row>
    <row r="9" spans="1:9" x14ac:dyDescent="0.25">
      <c r="A9" s="315"/>
      <c r="B9" s="317"/>
      <c r="C9" s="317"/>
      <c r="D9" s="317"/>
      <c r="E9" s="130" t="s">
        <v>549</v>
      </c>
      <c r="F9" s="130" t="s">
        <v>550</v>
      </c>
      <c r="G9" s="130" t="s">
        <v>549</v>
      </c>
      <c r="H9" s="130" t="s">
        <v>550</v>
      </c>
      <c r="I9" s="320"/>
    </row>
    <row r="10" spans="1:9" ht="23.25" customHeight="1" x14ac:dyDescent="0.25">
      <c r="A10" s="131" t="s">
        <v>551</v>
      </c>
      <c r="B10" s="321" t="s">
        <v>552</v>
      </c>
      <c r="C10" s="322"/>
      <c r="D10" s="132" t="s">
        <v>553</v>
      </c>
      <c r="E10" s="132" t="s">
        <v>554</v>
      </c>
      <c r="F10" s="132" t="s">
        <v>555</v>
      </c>
      <c r="G10" s="132">
        <v>135.7176</v>
      </c>
      <c r="H10" s="132">
        <v>38.353000000000002</v>
      </c>
      <c r="I10" s="133">
        <f>((E10*G10)+(F10*H10))*D10</f>
        <v>135.7176</v>
      </c>
    </row>
    <row r="11" spans="1:9" ht="25.5" customHeight="1" x14ac:dyDescent="0.25">
      <c r="A11" s="131" t="s">
        <v>556</v>
      </c>
      <c r="B11" s="321" t="s">
        <v>557</v>
      </c>
      <c r="C11" s="322"/>
      <c r="D11" s="132" t="s">
        <v>553</v>
      </c>
      <c r="E11" s="132" t="s">
        <v>554</v>
      </c>
      <c r="F11" s="132" t="s">
        <v>555</v>
      </c>
      <c r="G11" s="132">
        <v>11.6257</v>
      </c>
      <c r="H11" s="132">
        <v>7.4862000000000002</v>
      </c>
      <c r="I11" s="133">
        <f>((E11*G11)+(F11*H11))*D11</f>
        <v>11.6257</v>
      </c>
    </row>
    <row r="12" spans="1:9" x14ac:dyDescent="0.25">
      <c r="A12" s="315" t="s">
        <v>558</v>
      </c>
      <c r="B12" s="317"/>
      <c r="C12" s="317"/>
      <c r="D12" s="317"/>
      <c r="E12" s="317"/>
      <c r="F12" s="317"/>
      <c r="G12" s="317"/>
      <c r="H12" s="317"/>
      <c r="I12" s="134">
        <f>SUM(I10:I11)</f>
        <v>147.3433</v>
      </c>
    </row>
    <row r="13" spans="1:9" x14ac:dyDescent="0.25">
      <c r="A13" s="315" t="s">
        <v>559</v>
      </c>
      <c r="B13" s="317"/>
      <c r="C13" s="317"/>
      <c r="D13" s="317"/>
      <c r="E13" s="317"/>
      <c r="F13" s="317"/>
      <c r="G13" s="317"/>
      <c r="H13" s="317"/>
      <c r="I13" s="215">
        <f>I12/2430.24</f>
        <v>6.0629114819935485E-2</v>
      </c>
    </row>
    <row r="14" spans="1:9" x14ac:dyDescent="0.25">
      <c r="A14" s="315" t="s">
        <v>560</v>
      </c>
      <c r="B14" s="317"/>
      <c r="C14" s="317"/>
      <c r="D14" s="317"/>
      <c r="E14" s="317"/>
      <c r="F14" s="317"/>
      <c r="G14" s="317"/>
      <c r="H14" s="317"/>
      <c r="I14" s="134"/>
    </row>
    <row r="15" spans="1:9" ht="15.75" thickBot="1" x14ac:dyDescent="0.3">
      <c r="A15" s="325" t="s">
        <v>561</v>
      </c>
      <c r="B15" s="326"/>
      <c r="C15" s="326"/>
      <c r="D15" s="326"/>
      <c r="E15" s="326"/>
      <c r="F15" s="326"/>
      <c r="G15" s="326"/>
      <c r="H15" s="326"/>
      <c r="I15" s="216">
        <f>I13</f>
        <v>6.0629114819935485E-2</v>
      </c>
    </row>
    <row r="16" spans="1:9" x14ac:dyDescent="0.25">
      <c r="A16" s="307" t="s">
        <v>562</v>
      </c>
      <c r="B16" s="308"/>
      <c r="C16" s="308"/>
      <c r="D16" s="308"/>
      <c r="E16" s="308"/>
      <c r="F16" s="308"/>
      <c r="G16" s="308"/>
      <c r="H16" s="308"/>
      <c r="I16" s="309"/>
    </row>
    <row r="17" spans="1:9" x14ac:dyDescent="0.25">
      <c r="A17" s="310" t="s">
        <v>450</v>
      </c>
      <c r="B17" s="311"/>
      <c r="C17" s="311" t="s">
        <v>563</v>
      </c>
      <c r="D17" s="312"/>
      <c r="E17" s="312"/>
      <c r="F17" s="312"/>
      <c r="G17" s="312"/>
      <c r="H17" s="312"/>
      <c r="I17" s="313"/>
    </row>
    <row r="18" spans="1:9" x14ac:dyDescent="0.25">
      <c r="A18" s="310" t="s">
        <v>451</v>
      </c>
      <c r="B18" s="311"/>
      <c r="C18" s="311" t="s">
        <v>564</v>
      </c>
      <c r="D18" s="312"/>
      <c r="E18" s="312"/>
      <c r="F18" s="312"/>
      <c r="G18" s="312"/>
      <c r="H18" s="312"/>
      <c r="I18" s="313"/>
    </row>
    <row r="19" spans="1:9" x14ac:dyDescent="0.25">
      <c r="A19" s="310" t="s">
        <v>452</v>
      </c>
      <c r="B19" s="311"/>
      <c r="C19" s="311" t="s">
        <v>1299</v>
      </c>
      <c r="D19" s="312"/>
      <c r="E19" s="312"/>
      <c r="F19" s="312"/>
      <c r="G19" s="312"/>
      <c r="H19" s="312"/>
      <c r="I19" s="313"/>
    </row>
    <row r="20" spans="1:9" x14ac:dyDescent="0.25">
      <c r="A20" s="310" t="s">
        <v>453</v>
      </c>
      <c r="B20" s="311"/>
      <c r="C20" s="311" t="s">
        <v>454</v>
      </c>
      <c r="D20" s="312"/>
      <c r="E20" s="312"/>
      <c r="F20" s="312"/>
      <c r="G20" s="312"/>
      <c r="H20" s="312"/>
      <c r="I20" s="313"/>
    </row>
    <row r="21" spans="1:9" x14ac:dyDescent="0.25">
      <c r="A21" s="310" t="s">
        <v>456</v>
      </c>
      <c r="B21" s="311"/>
      <c r="C21" s="311" t="s">
        <v>323</v>
      </c>
      <c r="D21" s="312"/>
      <c r="E21" s="312"/>
      <c r="F21" s="312"/>
      <c r="G21" s="312"/>
      <c r="H21" s="312"/>
      <c r="I21" s="313"/>
    </row>
    <row r="22" spans="1:9" x14ac:dyDescent="0.25">
      <c r="A22" s="310" t="s">
        <v>541</v>
      </c>
      <c r="B22" s="311"/>
      <c r="C22" s="311" t="s">
        <v>565</v>
      </c>
      <c r="D22" s="312"/>
      <c r="E22" s="312"/>
      <c r="F22" s="312"/>
      <c r="G22" s="312"/>
      <c r="H22" s="312"/>
      <c r="I22" s="313"/>
    </row>
    <row r="23" spans="1:9" x14ac:dyDescent="0.25">
      <c r="A23" s="314" t="s">
        <v>543</v>
      </c>
      <c r="B23" s="316" t="s">
        <v>544</v>
      </c>
      <c r="C23" s="316"/>
      <c r="D23" s="317" t="s">
        <v>545</v>
      </c>
      <c r="E23" s="318" t="s">
        <v>546</v>
      </c>
      <c r="F23" s="317"/>
      <c r="G23" s="318" t="s">
        <v>547</v>
      </c>
      <c r="H23" s="318"/>
      <c r="I23" s="319" t="s">
        <v>548</v>
      </c>
    </row>
    <row r="24" spans="1:9" x14ac:dyDescent="0.25">
      <c r="A24" s="315"/>
      <c r="B24" s="317"/>
      <c r="C24" s="317"/>
      <c r="D24" s="317"/>
      <c r="E24" s="130" t="s">
        <v>549</v>
      </c>
      <c r="F24" s="130" t="s">
        <v>550</v>
      </c>
      <c r="G24" s="130" t="s">
        <v>549</v>
      </c>
      <c r="H24" s="130" t="s">
        <v>550</v>
      </c>
      <c r="I24" s="320"/>
    </row>
    <row r="25" spans="1:9" ht="24.75" customHeight="1" x14ac:dyDescent="0.25">
      <c r="A25" s="131" t="s">
        <v>566</v>
      </c>
      <c r="B25" s="321" t="s">
        <v>567</v>
      </c>
      <c r="C25" s="322"/>
      <c r="D25" s="132" t="s">
        <v>553</v>
      </c>
      <c r="E25" s="132" t="s">
        <v>568</v>
      </c>
      <c r="F25" s="132" t="s">
        <v>569</v>
      </c>
      <c r="G25" s="132">
        <v>352.31889999999999</v>
      </c>
      <c r="H25" s="132">
        <v>79.148899999999998</v>
      </c>
      <c r="I25" s="217">
        <f>((E25*G25)+(F25*H25))*D25</f>
        <v>114.661</v>
      </c>
    </row>
    <row r="26" spans="1:9" ht="24.75" customHeight="1" x14ac:dyDescent="0.25">
      <c r="A26" s="131" t="s">
        <v>570</v>
      </c>
      <c r="B26" s="321" t="s">
        <v>571</v>
      </c>
      <c r="C26" s="322"/>
      <c r="D26" s="132" t="s">
        <v>553</v>
      </c>
      <c r="E26" s="132" t="s">
        <v>572</v>
      </c>
      <c r="F26" s="132" t="s">
        <v>573</v>
      </c>
      <c r="G26" s="132">
        <v>206.85509999999999</v>
      </c>
      <c r="H26" s="132">
        <v>97.199299999999994</v>
      </c>
      <c r="I26" s="217">
        <f t="shared" ref="I26:I28" si="0">((E26*G26)+(F26*H26))*D26</f>
        <v>103.77864799999999</v>
      </c>
    </row>
    <row r="27" spans="1:9" ht="24" customHeight="1" x14ac:dyDescent="0.25">
      <c r="A27" s="131" t="s">
        <v>574</v>
      </c>
      <c r="B27" s="321" t="s">
        <v>575</v>
      </c>
      <c r="C27" s="322"/>
      <c r="D27" s="132" t="s">
        <v>576</v>
      </c>
      <c r="E27" s="132" t="s">
        <v>554</v>
      </c>
      <c r="F27" s="132" t="s">
        <v>555</v>
      </c>
      <c r="G27" s="132">
        <v>55.432099999999998</v>
      </c>
      <c r="H27" s="132">
        <v>37.864199999999997</v>
      </c>
      <c r="I27" s="217">
        <f t="shared" si="0"/>
        <v>110.8642</v>
      </c>
    </row>
    <row r="28" spans="1:9" ht="34.5" customHeight="1" x14ac:dyDescent="0.25">
      <c r="A28" s="131" t="s">
        <v>577</v>
      </c>
      <c r="B28" s="321" t="s">
        <v>578</v>
      </c>
      <c r="C28" s="322"/>
      <c r="D28" s="132" t="s">
        <v>553</v>
      </c>
      <c r="E28" s="132" t="s">
        <v>554</v>
      </c>
      <c r="F28" s="132" t="s">
        <v>555</v>
      </c>
      <c r="G28" s="132">
        <v>773.27530000000002</v>
      </c>
      <c r="H28" s="132">
        <v>233.11429999999999</v>
      </c>
      <c r="I28" s="217">
        <f t="shared" si="0"/>
        <v>773.27530000000002</v>
      </c>
    </row>
    <row r="29" spans="1:9" x14ac:dyDescent="0.25">
      <c r="A29" s="315" t="s">
        <v>558</v>
      </c>
      <c r="B29" s="317"/>
      <c r="C29" s="317"/>
      <c r="D29" s="317"/>
      <c r="E29" s="317"/>
      <c r="F29" s="317"/>
      <c r="G29" s="317"/>
      <c r="H29" s="317"/>
      <c r="I29" s="215">
        <f>SUM(I25:I28)</f>
        <v>1102.579148</v>
      </c>
    </row>
    <row r="30" spans="1:9" ht="22.5" x14ac:dyDescent="0.25">
      <c r="A30" s="135" t="s">
        <v>579</v>
      </c>
      <c r="B30" s="316" t="s">
        <v>580</v>
      </c>
      <c r="C30" s="316"/>
      <c r="D30" s="130" t="s">
        <v>545</v>
      </c>
      <c r="E30" s="136" t="s">
        <v>581</v>
      </c>
      <c r="F30" s="317" t="s">
        <v>548</v>
      </c>
      <c r="G30" s="317"/>
      <c r="H30" s="318"/>
      <c r="I30" s="134" t="s">
        <v>548</v>
      </c>
    </row>
    <row r="31" spans="1:9" x14ac:dyDescent="0.25">
      <c r="A31" s="131" t="s">
        <v>582</v>
      </c>
      <c r="B31" s="218" t="s">
        <v>583</v>
      </c>
      <c r="C31" s="218"/>
      <c r="D31" s="218" t="s">
        <v>584</v>
      </c>
      <c r="E31" s="218" t="s">
        <v>585</v>
      </c>
      <c r="F31" s="132">
        <v>21.3109</v>
      </c>
      <c r="G31" s="132"/>
      <c r="H31" s="132"/>
      <c r="I31" s="217">
        <f>F31*D31</f>
        <v>213.10900000000001</v>
      </c>
    </row>
    <row r="32" spans="1:9" x14ac:dyDescent="0.25">
      <c r="A32" s="315" t="s">
        <v>586</v>
      </c>
      <c r="B32" s="317"/>
      <c r="C32" s="317"/>
      <c r="D32" s="317"/>
      <c r="E32" s="317"/>
      <c r="F32" s="317"/>
      <c r="G32" s="317"/>
      <c r="H32" s="317"/>
      <c r="I32" s="215">
        <f>I31</f>
        <v>213.10900000000001</v>
      </c>
    </row>
    <row r="33" spans="1:9" x14ac:dyDescent="0.25">
      <c r="A33" s="315" t="s">
        <v>587</v>
      </c>
      <c r="B33" s="317"/>
      <c r="C33" s="317"/>
      <c r="D33" s="317"/>
      <c r="E33" s="317"/>
      <c r="F33" s="317"/>
      <c r="G33" s="317"/>
      <c r="H33" s="317"/>
      <c r="I33" s="215">
        <f>I29+I32</f>
        <v>1315.688148</v>
      </c>
    </row>
    <row r="34" spans="1:9" x14ac:dyDescent="0.25">
      <c r="A34" s="315" t="s">
        <v>559</v>
      </c>
      <c r="B34" s="317"/>
      <c r="C34" s="317"/>
      <c r="D34" s="317"/>
      <c r="E34" s="317"/>
      <c r="F34" s="317"/>
      <c r="G34" s="317"/>
      <c r="H34" s="317"/>
      <c r="I34" s="215">
        <f>I33/664</f>
        <v>1.9814580542168674</v>
      </c>
    </row>
    <row r="35" spans="1:9" x14ac:dyDescent="0.25">
      <c r="A35" s="315" t="s">
        <v>560</v>
      </c>
      <c r="B35" s="317"/>
      <c r="C35" s="317"/>
      <c r="D35" s="317"/>
      <c r="E35" s="317"/>
      <c r="F35" s="317"/>
      <c r="G35" s="317"/>
      <c r="H35" s="317"/>
      <c r="I35" s="134"/>
    </row>
    <row r="36" spans="1:9" ht="22.5" x14ac:dyDescent="0.25">
      <c r="A36" s="135" t="s">
        <v>461</v>
      </c>
      <c r="B36" s="316" t="s">
        <v>496</v>
      </c>
      <c r="C36" s="316" t="s">
        <v>588</v>
      </c>
      <c r="D36" s="130" t="s">
        <v>545</v>
      </c>
      <c r="E36" s="136" t="s">
        <v>456</v>
      </c>
      <c r="F36" s="317" t="s">
        <v>589</v>
      </c>
      <c r="G36" s="318" t="s">
        <v>588</v>
      </c>
      <c r="H36" s="318" t="s">
        <v>588</v>
      </c>
      <c r="I36" s="134" t="s">
        <v>548</v>
      </c>
    </row>
    <row r="37" spans="1:9" ht="24.75" customHeight="1" x14ac:dyDescent="0.25">
      <c r="A37" s="131" t="s">
        <v>590</v>
      </c>
      <c r="B37" s="321" t="s">
        <v>591</v>
      </c>
      <c r="C37" s="322"/>
      <c r="D37" s="132" t="s">
        <v>592</v>
      </c>
      <c r="E37" s="137" t="s">
        <v>343</v>
      </c>
      <c r="F37" s="322" t="s">
        <v>593</v>
      </c>
      <c r="G37" s="322"/>
      <c r="H37" s="322"/>
      <c r="I37" s="217">
        <f>F37*D37</f>
        <v>0</v>
      </c>
    </row>
    <row r="38" spans="1:9" x14ac:dyDescent="0.25">
      <c r="A38" s="131" t="s">
        <v>594</v>
      </c>
      <c r="B38" s="321" t="s">
        <v>595</v>
      </c>
      <c r="C38" s="322"/>
      <c r="D38" s="132" t="s">
        <v>596</v>
      </c>
      <c r="E38" s="137" t="s">
        <v>324</v>
      </c>
      <c r="F38" s="322">
        <v>0.23</v>
      </c>
      <c r="G38" s="322"/>
      <c r="H38" s="322"/>
      <c r="I38" s="217">
        <f>F38*D38</f>
        <v>7.7625000000000013E-2</v>
      </c>
    </row>
    <row r="39" spans="1:9" x14ac:dyDescent="0.25">
      <c r="A39" s="315" t="s">
        <v>597</v>
      </c>
      <c r="B39" s="317"/>
      <c r="C39" s="317"/>
      <c r="D39" s="317"/>
      <c r="E39" s="317"/>
      <c r="F39" s="317"/>
      <c r="G39" s="317"/>
      <c r="H39" s="317"/>
      <c r="I39" s="215">
        <f>SUM(I37:I38)</f>
        <v>7.7625000000000013E-2</v>
      </c>
    </row>
    <row r="40" spans="1:9" ht="22.5" x14ac:dyDescent="0.25">
      <c r="A40" s="135" t="s">
        <v>598</v>
      </c>
      <c r="B40" s="316" t="s">
        <v>599</v>
      </c>
      <c r="C40" s="316" t="s">
        <v>588</v>
      </c>
      <c r="D40" s="130" t="s">
        <v>545</v>
      </c>
      <c r="E40" s="136" t="s">
        <v>456</v>
      </c>
      <c r="F40" s="317" t="s">
        <v>589</v>
      </c>
      <c r="G40" s="318" t="s">
        <v>588</v>
      </c>
      <c r="H40" s="318" t="s">
        <v>588</v>
      </c>
      <c r="I40" s="134" t="s">
        <v>548</v>
      </c>
    </row>
    <row r="41" spans="1:9" ht="58.5" customHeight="1" x14ac:dyDescent="0.25">
      <c r="A41" s="138">
        <v>6416036</v>
      </c>
      <c r="B41" s="323" t="s">
        <v>600</v>
      </c>
      <c r="C41" s="324"/>
      <c r="D41" s="139" t="s">
        <v>601</v>
      </c>
      <c r="E41" s="140" t="s">
        <v>325</v>
      </c>
      <c r="F41" s="324">
        <v>168.15</v>
      </c>
      <c r="G41" s="324"/>
      <c r="H41" s="324"/>
      <c r="I41" s="219">
        <f>F41*D41</f>
        <v>2.5222500000000001</v>
      </c>
    </row>
    <row r="42" spans="1:9" x14ac:dyDescent="0.25">
      <c r="A42" s="315" t="s">
        <v>602</v>
      </c>
      <c r="B42" s="317"/>
      <c r="C42" s="317"/>
      <c r="D42" s="317"/>
      <c r="E42" s="317"/>
      <c r="F42" s="317"/>
      <c r="G42" s="317"/>
      <c r="H42" s="317"/>
      <c r="I42" s="215">
        <f>I41</f>
        <v>2.5222500000000001</v>
      </c>
    </row>
    <row r="43" spans="1:9" ht="22.5" x14ac:dyDescent="0.25">
      <c r="A43" s="135" t="s">
        <v>603</v>
      </c>
      <c r="B43" s="316" t="s">
        <v>604</v>
      </c>
      <c r="C43" s="316" t="s">
        <v>588</v>
      </c>
      <c r="D43" s="130" t="s">
        <v>545</v>
      </c>
      <c r="E43" s="136" t="s">
        <v>456</v>
      </c>
      <c r="F43" s="317" t="s">
        <v>589</v>
      </c>
      <c r="G43" s="318" t="s">
        <v>588</v>
      </c>
      <c r="H43" s="318" t="s">
        <v>588</v>
      </c>
      <c r="I43" s="134" t="s">
        <v>548</v>
      </c>
    </row>
    <row r="44" spans="1:9" ht="91.5" customHeight="1" x14ac:dyDescent="0.25">
      <c r="A44" s="138" t="s">
        <v>605</v>
      </c>
      <c r="B44" s="323" t="s">
        <v>606</v>
      </c>
      <c r="C44" s="324"/>
      <c r="D44" s="139" t="s">
        <v>607</v>
      </c>
      <c r="E44" s="140" t="s">
        <v>343</v>
      </c>
      <c r="F44" s="324">
        <v>9.3699999999999992</v>
      </c>
      <c r="G44" s="324"/>
      <c r="H44" s="324"/>
      <c r="I44" s="219">
        <f>F44*D44</f>
        <v>0.21082499999999998</v>
      </c>
    </row>
    <row r="45" spans="1:9" ht="48" customHeight="1" x14ac:dyDescent="0.25">
      <c r="A45" s="138" t="s">
        <v>608</v>
      </c>
      <c r="B45" s="323" t="s">
        <v>609</v>
      </c>
      <c r="C45" s="324"/>
      <c r="D45" s="139" t="s">
        <v>610</v>
      </c>
      <c r="E45" s="140" t="s">
        <v>343</v>
      </c>
      <c r="F45" s="324">
        <v>27.93</v>
      </c>
      <c r="G45" s="324"/>
      <c r="H45" s="324"/>
      <c r="I45" s="219">
        <f>F45*D45</f>
        <v>9.4961999999999998E-3</v>
      </c>
    </row>
    <row r="46" spans="1:9" x14ac:dyDescent="0.25">
      <c r="A46" s="315" t="s">
        <v>611</v>
      </c>
      <c r="B46" s="317"/>
      <c r="C46" s="317"/>
      <c r="D46" s="317"/>
      <c r="E46" s="317"/>
      <c r="F46" s="317"/>
      <c r="G46" s="317"/>
      <c r="H46" s="317"/>
      <c r="I46" s="215">
        <f>SUM(I44:I45)</f>
        <v>0.22032119999999999</v>
      </c>
    </row>
    <row r="47" spans="1:9" ht="22.5" x14ac:dyDescent="0.25">
      <c r="A47" s="135" t="s">
        <v>612</v>
      </c>
      <c r="B47" s="316" t="s">
        <v>613</v>
      </c>
      <c r="C47" s="317" t="s">
        <v>588</v>
      </c>
      <c r="D47" s="136" t="s">
        <v>545</v>
      </c>
      <c r="E47" s="136" t="s">
        <v>456</v>
      </c>
      <c r="F47" s="136" t="s">
        <v>614</v>
      </c>
      <c r="G47" s="136" t="s">
        <v>615</v>
      </c>
      <c r="H47" s="136" t="s">
        <v>616</v>
      </c>
      <c r="I47" s="134" t="s">
        <v>617</v>
      </c>
    </row>
    <row r="48" spans="1:9" ht="68.25" customHeight="1" x14ac:dyDescent="0.25">
      <c r="A48" s="138">
        <v>6416036</v>
      </c>
      <c r="B48" s="323" t="s">
        <v>618</v>
      </c>
      <c r="C48" s="324" t="s">
        <v>588</v>
      </c>
      <c r="D48" s="139" t="s">
        <v>607</v>
      </c>
      <c r="E48" s="140" t="s">
        <v>619</v>
      </c>
      <c r="F48" s="139">
        <v>5914359</v>
      </c>
      <c r="G48" s="140">
        <v>5914374</v>
      </c>
      <c r="H48" s="140">
        <v>5914389</v>
      </c>
      <c r="I48" s="141"/>
    </row>
    <row r="49" spans="1:9" ht="33.75" customHeight="1" x14ac:dyDescent="0.25">
      <c r="A49" s="138" t="s">
        <v>594</v>
      </c>
      <c r="B49" s="323" t="s">
        <v>620</v>
      </c>
      <c r="C49" s="324" t="s">
        <v>588</v>
      </c>
      <c r="D49" s="139" t="s">
        <v>610</v>
      </c>
      <c r="E49" s="140" t="s">
        <v>619</v>
      </c>
      <c r="F49" s="139">
        <v>5914404</v>
      </c>
      <c r="G49" s="140">
        <v>5914419</v>
      </c>
      <c r="H49" s="140">
        <v>5914434</v>
      </c>
      <c r="I49" s="141"/>
    </row>
    <row r="50" spans="1:9" x14ac:dyDescent="0.25">
      <c r="A50" s="315" t="s">
        <v>621</v>
      </c>
      <c r="B50" s="317"/>
      <c r="C50" s="317"/>
      <c r="D50" s="317"/>
      <c r="E50" s="317"/>
      <c r="F50" s="317"/>
      <c r="G50" s="317"/>
      <c r="H50" s="317"/>
      <c r="I50" s="215">
        <v>4.8099999999999996</v>
      </c>
    </row>
    <row r="51" spans="1:9" ht="15.75" thickBot="1" x14ac:dyDescent="0.3">
      <c r="A51" s="325" t="s">
        <v>561</v>
      </c>
      <c r="B51" s="326"/>
      <c r="C51" s="326"/>
      <c r="D51" s="326"/>
      <c r="E51" s="326"/>
      <c r="F51" s="326"/>
      <c r="G51" s="326"/>
      <c r="H51" s="326"/>
      <c r="I51" s="216"/>
    </row>
  </sheetData>
  <mergeCells count="79">
    <mergeCell ref="A15:H15"/>
    <mergeCell ref="B10:C10"/>
    <mergeCell ref="B11:C11"/>
    <mergeCell ref="A12:H12"/>
    <mergeCell ref="A13:H13"/>
    <mergeCell ref="A14:H14"/>
    <mergeCell ref="A7:B7"/>
    <mergeCell ref="C7:I7"/>
    <mergeCell ref="A8:A9"/>
    <mergeCell ref="B8:C9"/>
    <mergeCell ref="D8:D9"/>
    <mergeCell ref="E8:F8"/>
    <mergeCell ref="G8:H8"/>
    <mergeCell ref="I8:I9"/>
    <mergeCell ref="A4:B4"/>
    <mergeCell ref="C4:I4"/>
    <mergeCell ref="A5:B5"/>
    <mergeCell ref="C5:I5"/>
    <mergeCell ref="A6:B6"/>
    <mergeCell ref="C6:I6"/>
    <mergeCell ref="A1:I1"/>
    <mergeCell ref="A2:B2"/>
    <mergeCell ref="C2:I2"/>
    <mergeCell ref="A3:B3"/>
    <mergeCell ref="C3:I3"/>
    <mergeCell ref="B47:C47"/>
    <mergeCell ref="B48:C48"/>
    <mergeCell ref="B49:C49"/>
    <mergeCell ref="A50:H50"/>
    <mergeCell ref="A51:H51"/>
    <mergeCell ref="B44:C44"/>
    <mergeCell ref="F44:H44"/>
    <mergeCell ref="B45:C45"/>
    <mergeCell ref="F45:H45"/>
    <mergeCell ref="A46:H46"/>
    <mergeCell ref="B41:C41"/>
    <mergeCell ref="F41:H41"/>
    <mergeCell ref="A42:H42"/>
    <mergeCell ref="B43:C43"/>
    <mergeCell ref="F43:H43"/>
    <mergeCell ref="B38:C38"/>
    <mergeCell ref="F38:H38"/>
    <mergeCell ref="A39:H39"/>
    <mergeCell ref="B40:C40"/>
    <mergeCell ref="F40:H40"/>
    <mergeCell ref="A34:H34"/>
    <mergeCell ref="A35:H35"/>
    <mergeCell ref="B36:C36"/>
    <mergeCell ref="F36:H36"/>
    <mergeCell ref="B37:C37"/>
    <mergeCell ref="F37:H37"/>
    <mergeCell ref="B30:C30"/>
    <mergeCell ref="F30:H30"/>
    <mergeCell ref="A32:H32"/>
    <mergeCell ref="A33:H33"/>
    <mergeCell ref="B25:C25"/>
    <mergeCell ref="B26:C26"/>
    <mergeCell ref="B27:C27"/>
    <mergeCell ref="B28:C28"/>
    <mergeCell ref="A29:H29"/>
    <mergeCell ref="A22:B22"/>
    <mergeCell ref="C22:I22"/>
    <mergeCell ref="A23:A24"/>
    <mergeCell ref="B23:C24"/>
    <mergeCell ref="D23:D24"/>
    <mergeCell ref="E23:F23"/>
    <mergeCell ref="G23:H23"/>
    <mergeCell ref="I23:I24"/>
    <mergeCell ref="A19:B19"/>
    <mergeCell ref="C19:I19"/>
    <mergeCell ref="A20:B20"/>
    <mergeCell ref="C20:I20"/>
    <mergeCell ref="A21:B21"/>
    <mergeCell ref="C21:I21"/>
    <mergeCell ref="A16:I16"/>
    <mergeCell ref="A17:B17"/>
    <mergeCell ref="C17:I17"/>
    <mergeCell ref="A18:B18"/>
    <mergeCell ref="C18:I18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  <pageSetUpPr fitToPage="1"/>
  </sheetPr>
  <dimension ref="H3"/>
  <sheetViews>
    <sheetView view="pageBreakPreview" zoomScaleNormal="100" zoomScaleSheetLayoutView="100" workbookViewId="0">
      <selection activeCell="H3" sqref="H3"/>
    </sheetView>
  </sheetViews>
  <sheetFormatPr defaultRowHeight="15" x14ac:dyDescent="0.25"/>
  <sheetData>
    <row r="3" spans="8:8" x14ac:dyDescent="0.25">
      <c r="H3" s="224">
        <v>0.20699999999999999</v>
      </c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10</vt:i4>
      </vt:variant>
    </vt:vector>
  </HeadingPairs>
  <TitlesOfParts>
    <vt:vector size="26" baseType="lpstr">
      <vt:lpstr>RESUMO_N_DES.</vt:lpstr>
      <vt:lpstr>ORC_N_DES.</vt:lpstr>
      <vt:lpstr>CRON_N_DES.</vt:lpstr>
      <vt:lpstr>BDI_SERV</vt:lpstr>
      <vt:lpstr>BDI_DIF</vt:lpstr>
      <vt:lpstr>COMP. PRÓPRIA</vt:lpstr>
      <vt:lpstr>SINAPI</vt:lpstr>
      <vt:lpstr>SICRO</vt:lpstr>
      <vt:lpstr>ANP</vt:lpstr>
      <vt:lpstr>COTAÇÃO</vt:lpstr>
      <vt:lpstr>QUADRO DE RUAS</vt:lpstr>
      <vt:lpstr>MC_MICRO</vt:lpstr>
      <vt:lpstr>DMT MICRO</vt:lpstr>
      <vt:lpstr>MC_CBUQ</vt:lpstr>
      <vt:lpstr>DMT CBUQ</vt:lpstr>
      <vt:lpstr>DMT RR-2C</vt:lpstr>
      <vt:lpstr>ANP!Area_de_impressao</vt:lpstr>
      <vt:lpstr>BDI_DIF!Area_de_impressao</vt:lpstr>
      <vt:lpstr>BDI_SERV!Area_de_impressao</vt:lpstr>
      <vt:lpstr>'DMT CBUQ'!Area_de_impressao</vt:lpstr>
      <vt:lpstr>'DMT RR-2C'!Area_de_impressao</vt:lpstr>
      <vt:lpstr>ORC_N_DES.!Area_de_impressao</vt:lpstr>
      <vt:lpstr>'QUADRO DE RUAS'!Area_de_impressao</vt:lpstr>
      <vt:lpstr>MC_CBUQ!Titulos_de_impressao</vt:lpstr>
      <vt:lpstr>MC_MICRO!Titulos_de_impressao</vt:lpstr>
      <vt:lpstr>'QUADRO DE RUAS'!Titulos_de_impressao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Gideon Costa</dc:creator>
  <cp:lastModifiedBy>Aline Arantes Correa</cp:lastModifiedBy>
  <cp:lastPrinted>2023-07-27T19:29:52Z</cp:lastPrinted>
  <dcterms:created xsi:type="dcterms:W3CDTF">2022-06-07T19:46:07Z</dcterms:created>
  <dcterms:modified xsi:type="dcterms:W3CDTF">2023-07-27T19:46:27Z</dcterms:modified>
</cp:coreProperties>
</file>